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69D9088-47BB-445B-B619-EC7A984FAF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E26" i="20"/>
  <c r="D26" i="20"/>
  <c r="F22" i="20"/>
  <c r="E22" i="20"/>
  <c r="D22" i="20"/>
  <c r="F14" i="20"/>
  <c r="E14" i="20"/>
  <c r="D14" i="20"/>
  <c r="F11" i="20"/>
  <c r="E11" i="20"/>
  <c r="E15" i="20" s="1"/>
  <c r="D11" i="20"/>
  <c r="D15" i="20" s="1"/>
  <c r="L85" i="16"/>
  <c r="M85" i="16"/>
  <c r="N85" i="16"/>
  <c r="D27" i="20" l="1"/>
  <c r="F27" i="20"/>
  <c r="F15" i="20"/>
  <c r="E27" i="20"/>
  <c r="L54" i="16"/>
  <c r="M54" i="16"/>
  <c r="N54" i="16"/>
  <c r="H11" i="15"/>
  <c r="I11" i="15"/>
  <c r="G11" i="15"/>
  <c r="N71" i="16"/>
  <c r="M71" i="16"/>
  <c r="L71" i="16"/>
  <c r="L68" i="16"/>
  <c r="M68" i="16"/>
  <c r="N68" i="16"/>
  <c r="N64" i="16"/>
  <c r="M64" i="16"/>
  <c r="L64" i="16"/>
  <c r="L78" i="16"/>
  <c r="M78" i="16"/>
  <c r="N78" i="16"/>
  <c r="L42" i="16"/>
  <c r="M42" i="16"/>
  <c r="N42" i="16"/>
  <c r="L28" i="16"/>
  <c r="M28" i="16"/>
  <c r="N28" i="16"/>
  <c r="L21" i="16"/>
  <c r="M21" i="16"/>
  <c r="N21" i="16"/>
  <c r="L61" i="16"/>
  <c r="M61" i="16"/>
  <c r="N61" i="16"/>
  <c r="L88" i="16"/>
  <c r="M88" i="16"/>
  <c r="N88" i="16"/>
  <c r="L25" i="16"/>
  <c r="M25" i="16"/>
  <c r="N25" i="16"/>
  <c r="L34" i="16"/>
  <c r="M34" i="16"/>
  <c r="N34" i="16"/>
  <c r="L47" i="16"/>
  <c r="M47" i="16"/>
  <c r="N47" i="16"/>
  <c r="L91" i="16"/>
  <c r="L92" i="16" s="1"/>
  <c r="M91" i="16"/>
  <c r="N91" i="16"/>
  <c r="I10" i="15"/>
  <c r="H10" i="15"/>
  <c r="G10" i="15"/>
  <c r="M92" i="16" l="1"/>
  <c r="N92" i="16"/>
  <c r="M72" i="16"/>
  <c r="L72" i="16"/>
  <c r="N72" i="16"/>
  <c r="L55" i="16"/>
  <c r="N55" i="16"/>
  <c r="M55" i="16"/>
  <c r="N93" i="16" l="1"/>
  <c r="I5" i="12" s="1"/>
  <c r="M93" i="16"/>
  <c r="D5" i="12" s="1"/>
  <c r="L93" i="16"/>
  <c r="E9" i="12"/>
  <c r="N5" i="12" l="1"/>
  <c r="J9" i="12" l="1"/>
  <c r="E10" i="12" l="1"/>
  <c r="J10" i="12"/>
</calcChain>
</file>

<file path=xl/sharedStrings.xml><?xml version="1.0" encoding="utf-8"?>
<sst xmlns="http://schemas.openxmlformats.org/spreadsheetml/2006/main" count="535" uniqueCount="337">
  <si>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</si>
  <si>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</si>
  <si>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</si>
  <si>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</si>
  <si>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</si>
  <si>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</si>
  <si>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</si>
  <si>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</si>
  <si>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</si>
  <si>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</si>
  <si>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</si>
  <si>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</si>
  <si>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</si>
  <si>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</si>
  <si>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</si>
  <si>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</si>
  <si>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</si>
  <si>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</si>
  <si>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</si>
  <si>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</si>
  <si>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</si>
  <si>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</si>
  <si>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</si>
  <si>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</si>
  <si>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</si>
  <si>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</si>
  <si>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</si>
  <si>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</si>
  <si>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</si>
  <si>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</si>
  <si>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</si>
  <si>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</si>
  <si>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</si>
  <si>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</si>
  <si>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</si>
  <si>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</si>
  <si>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</si>
  <si>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</si>
  <si>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</si>
  <si>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</si>
  <si>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</si>
  <si>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</si>
  <si>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</si>
  <si>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</si>
  <si>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</si>
  <si>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</si>
  <si>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</si>
  <si>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</si>
  <si>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</si>
  <si>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</si>
  <si>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</si>
  <si>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</si>
  <si>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</si>
  <si>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</si>
  <si>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</si>
  <si>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</si>
  <si>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</si>
  <si>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</si>
  <si>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</si>
  <si>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</si>
  <si>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</si>
  <si>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</si>
  <si>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</si>
  <si>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</si>
  <si>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</si>
  <si>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</si>
  <si>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</si>
  <si>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</si>
  <si>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</si>
  <si>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</si>
  <si>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</si>
  <si>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</si>
  <si>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</si>
  <si>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</si>
  <si>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</si>
  <si>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</si>
  <si>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</si>
  <si>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</si>
  <si>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</si>
  <si>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</si>
  <si>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</si>
  <si>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</si>
  <si>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</si>
  <si>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</si>
  <si>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</si>
  <si>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</si>
  <si>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</si>
  <si>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</si>
  <si>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</si>
  <si>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</si>
  <si>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</si>
  <si>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</si>
  <si>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</si>
  <si>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</si>
  <si>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</si>
  <si>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</si>
  <si>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</si>
  <si>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</si>
  <si>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</si>
  <si>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</si>
  <si>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</si>
  <si>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</si>
  <si>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</si>
  <si>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</si>
  <si>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</si>
  <si>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</si>
  <si>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</si>
  <si>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</si>
  <si>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</si>
  <si>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</si>
  <si>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</si>
  <si>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</si>
  <si>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</si>
  <si>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</si>
  <si>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</si>
  <si>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</si>
  <si>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</si>
  <si>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</si>
  <si>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</si>
  <si>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</si>
  <si>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</si>
  <si>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</si>
  <si>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</si>
  <si>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</si>
  <si>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</si>
  <si>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</si>
  <si>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</si>
  <si>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</si>
  <si>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</si>
  <si>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</si>
  <si>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</si>
  <si>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</si>
  <si>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</si>
  <si>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</si>
  <si>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</si>
  <si>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</si>
  <si>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</si>
  <si>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</si>
  <si>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</si>
  <si>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</si>
  <si>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</si>
  <si>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</si>
  <si>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</si>
  <si>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</si>
  <si>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</si>
  <si>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</si>
  <si>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</si>
  <si>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</si>
  <si>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</si>
  <si>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</si>
  <si>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</si>
  <si>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</si>
  <si>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</si>
  <si>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</si>
  <si>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</si>
  <si>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</si>
  <si>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</si>
  <si>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</si>
  <si>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</si>
  <si>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</si>
  <si>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</si>
  <si>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</si>
  <si>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</si>
  <si>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</si>
  <si>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</si>
  <si>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</si>
  <si>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</si>
  <si>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</si>
  <si>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</si>
  <si>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</si>
  <si>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</si>
  <si>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</si>
  <si>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</si>
  <si>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</si>
  <si>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</si>
  <si>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</si>
  <si>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</si>
  <si>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</si>
  <si>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</si>
  <si>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</si>
  <si>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</si>
  <si>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</si>
  <si>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</si>
  <si>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</si>
  <si>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</si>
  <si>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</si>
  <si>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</si>
  <si>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</si>
  <si>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</si>
  <si>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</si>
  <si>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</si>
  <si>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</si>
  <si>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</si>
  <si>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</si>
  <si>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</si>
  <si>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</si>
  <si>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</si>
  <si>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</si>
  <si>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</si>
  <si>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</si>
  <si>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</si>
  <si>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</si>
  <si>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</si>
  <si>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</si>
  <si>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</si>
  <si>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</si>
  <si>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</si>
  <si>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</si>
  <si>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</si>
  <si>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</si>
  <si>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</si>
  <si>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</si>
  <si>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</si>
  <si>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</si>
  <si>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</si>
  <si>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</si>
  <si>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</si>
  <si>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</si>
  <si>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</si>
  <si>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</si>
  <si>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</si>
  <si>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</si>
  <si>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</si>
  <si>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</si>
  <si>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</si>
  <si>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</si>
  <si>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</si>
  <si>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</si>
  <si>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</si>
  <si>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</si>
  <si>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</si>
  <si>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</si>
  <si>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</si>
  <si>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</si>
  <si>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</si>
  <si>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</si>
  <si>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</si>
  <si>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</si>
  <si>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</si>
  <si>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</si>
  <si>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</si>
  <si>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</si>
  <si>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</si>
  <si>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</si>
  <si>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</si>
  <si>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</si>
  <si>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</si>
  <si>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</si>
  <si>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</si>
  <si>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</si>
  <si>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</si>
  <si>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</si>
  <si>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</si>
  <si>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</si>
  <si>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</si>
  <si>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</si>
  <si>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</si>
  <si>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</si>
  <si>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</si>
  <si>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</si>
  <si>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</si>
  <si>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</si>
  <si>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</si>
  <si>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</si>
  <si>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</si>
  <si>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</si>
  <si>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</si>
  <si>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</si>
  <si>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</si>
  <si>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</si>
  <si>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</si>
  <si>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</si>
  <si>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</si>
  <si>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</si>
  <si>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</si>
  <si>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</si>
  <si>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</si>
  <si>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</si>
  <si>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</si>
  <si>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</si>
  <si>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</si>
  <si>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</si>
  <si>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</si>
  <si>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</si>
  <si>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</si>
  <si>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</si>
  <si>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</si>
  <si>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</si>
  <si>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</si>
  <si>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</si>
  <si>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Total Of Money Service Sector</t>
  </si>
  <si>
    <t xml:space="preserve">Total 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</si>
  <si>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</si>
  <si>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</si>
  <si>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</si>
  <si>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</si>
  <si>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</si>
  <si>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</si>
  <si>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</si>
  <si>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</si>
  <si>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</si>
  <si>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</si>
  <si>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</si>
  <si>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</si>
  <si>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>Almaseer lnsurance Company</t>
  </si>
  <si>
    <t>NMAS</t>
  </si>
  <si>
    <t xml:space="preserve">   </t>
  </si>
  <si>
    <t>Zain lnsurance Company</t>
  </si>
  <si>
    <t>NZA</t>
  </si>
  <si>
    <t>Dar Altheqa Insurance Company</t>
  </si>
  <si>
    <t>NDAR</t>
  </si>
  <si>
    <t>Bulletin No (110)</t>
  </si>
  <si>
    <t>ISX Trading Indices of Sunday 28/6/2026</t>
  </si>
  <si>
    <t>Sunday 28/6/2026</t>
  </si>
  <si>
    <t xml:space="preserve">Undisclosed Platform Companies Bulletin No (110) </t>
  </si>
  <si>
    <t>Second Platform Market Bulletin No (110)</t>
  </si>
  <si>
    <t xml:space="preserve">Regular Market Bulletin No (110) </t>
  </si>
  <si>
    <t>Iraq Stock Exchange not trading companies of Sunday 28/6/2026</t>
  </si>
  <si>
    <t xml:space="preserve">OTC Platform Trading Bulletin No (110) </t>
  </si>
  <si>
    <t>AL-Anssari Islamic Bank</t>
  </si>
  <si>
    <t>BANS</t>
  </si>
  <si>
    <t>Al-Sanam Islamic Bank</t>
  </si>
  <si>
    <t>BSAN</t>
  </si>
  <si>
    <t>Non Iraqis' Bulletin  Sunday  Jun 28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</si>
  <si>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</si>
  <si>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</si>
  <si>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</si>
  <si>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</si>
  <si>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</si>
  <si>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</si>
  <si>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</si>
  <si>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</si>
  <si>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</si>
  <si>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</si>
  <si>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</si>
  <si>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</si>
  <si>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>Al-Khatem Telecoms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</si>
</sst>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0" fontId="83" fillId="60" borderId="137" xfId="0" applyFont="1" applyFill="1" applyBorder="1" applyAlignment="1">
      <alignment horizontal="center"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72" fillId="2" borderId="139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47625</xdr:rowOff>
    </xdr:from>
    <xdr:to>
      <xdr:col>7</xdr:col>
      <xdr:colOff>66676</xdr:colOff>
      <xdr:row>22</xdr:row>
      <xdr:rowOff>752475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62D31AC-3515-70B8-57A5-23D1CB174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838700"/>
          <a:ext cx="6134100" cy="3067050"/>
        </a:xfrm>
        <a:prstGeom prst="rect">
          <a:avLst/>
        </a:prstGeom>
      </xdr:spPr>
    </xdr:pic>
    <xdr:clientData/>
  </xdr:twoCellAnchor>
  <xdr:twoCellAnchor editAs="oneCell">
    <xdr:from>
      <xdr:col>7</xdr:col>
      <xdr:colOff>76200</xdr:colOff>
      <xdr:row>15</xdr:row>
      <xdr:rowOff>47625</xdr:rowOff>
    </xdr:from>
    <xdr:to>
      <xdr:col>13</xdr:col>
      <xdr:colOff>2457450</xdr:colOff>
      <xdr:row>22</xdr:row>
      <xdr:rowOff>752475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B07E3C-C2DA-ED9B-E6A3-48EA0A718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7475" y="4838700"/>
          <a:ext cx="5819775" cy="3067050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142875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8C279A7-0AD7-A707-B4B3-F8592FDA4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50" y="1962150"/>
          <a:ext cx="33718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5</xdr:col>
      <xdr:colOff>1275521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59086F-F101-B164-8452-589998351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53609" cy="314739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8282</xdr:colOff>
      <xdr:row>30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C4BFA9-ECD8-A0EF-A099-FC4162FAF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27543" cy="31639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72</xdr:row>
      <xdr:rowOff>28256</xdr:rowOff>
    </xdr:from>
    <xdr:to>
      <xdr:col>13</xdr:col>
      <xdr:colOff>1522971</xdr:colOff>
      <xdr:row>72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55</xdr:row>
      <xdr:rowOff>23547</xdr:rowOff>
    </xdr:from>
    <xdr:to>
      <xdr:col>13</xdr:col>
      <xdr:colOff>1497013</xdr:colOff>
      <xdr:row>55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119153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E28" sqref="E28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70" t="s">
        <v>0</v>
      </c>
      <c r="C1" s="171"/>
      <c r="D1" s="172"/>
      <c r="E1" s="173"/>
      <c r="F1" s="174"/>
      <c r="G1" s="174"/>
      <c r="H1" s="174"/>
      <c r="I1" s="174"/>
      <c r="J1" s="174"/>
      <c r="K1" s="175"/>
      <c r="L1" s="19"/>
      <c r="M1" s="19"/>
      <c r="N1" s="19"/>
    </row>
    <row r="2" spans="2:16" ht="30" customHeight="1">
      <c r="B2" s="183" t="s">
        <v>311</v>
      </c>
      <c r="C2" s="184"/>
      <c r="D2" s="18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76" t="s">
        <v>312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9" t="s">
        <v>62</v>
      </c>
      <c r="C5" s="180"/>
      <c r="D5" s="181">
        <f>'Bullient '!M93+OTC!H11</f>
        <v>1105143800</v>
      </c>
      <c r="E5" s="182"/>
      <c r="F5" s="23"/>
      <c r="G5" s="179" t="s">
        <v>63</v>
      </c>
      <c r="H5" s="180"/>
      <c r="I5" s="181">
        <f>'Bullient '!N93+OTC!I11</f>
        <v>1636434335.5899999</v>
      </c>
      <c r="J5" s="182"/>
      <c r="K5" s="24"/>
      <c r="L5" s="179" t="s">
        <v>8</v>
      </c>
      <c r="M5" s="180"/>
      <c r="N5" s="25">
        <f>'Bullient '!L93+OTC!G11</f>
        <v>1635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6"/>
      <c r="L6" s="187"/>
      <c r="M6" s="188"/>
      <c r="N6" s="28"/>
    </row>
    <row r="7" spans="2:16" ht="24.95" customHeight="1">
      <c r="B7" s="189" t="s">
        <v>1</v>
      </c>
      <c r="C7" s="190"/>
      <c r="D7" s="191"/>
      <c r="E7" s="29">
        <v>1028.21</v>
      </c>
      <c r="F7" s="30"/>
      <c r="G7" s="189" t="s">
        <v>5</v>
      </c>
      <c r="H7" s="190"/>
      <c r="I7" s="191"/>
      <c r="J7" s="29">
        <v>1291.0899999999999</v>
      </c>
      <c r="K7" s="158"/>
      <c r="L7" s="159"/>
      <c r="M7" s="160"/>
      <c r="N7" s="18"/>
    </row>
    <row r="8" spans="2:16" ht="24.95" customHeight="1">
      <c r="B8" s="189" t="s">
        <v>2</v>
      </c>
      <c r="C8" s="190"/>
      <c r="D8" s="191"/>
      <c r="E8" s="29">
        <v>1034.28</v>
      </c>
      <c r="F8" s="31"/>
      <c r="G8" s="189" t="s">
        <v>6</v>
      </c>
      <c r="H8" s="190"/>
      <c r="I8" s="191"/>
      <c r="J8" s="29">
        <v>1293.97</v>
      </c>
      <c r="K8" s="158"/>
      <c r="L8" s="159"/>
      <c r="M8" s="160"/>
      <c r="N8" s="18"/>
    </row>
    <row r="9" spans="2:16" ht="24.95" customHeight="1">
      <c r="B9" s="164" t="s">
        <v>3</v>
      </c>
      <c r="C9" s="165"/>
      <c r="D9" s="166"/>
      <c r="E9" s="127">
        <f>((E7/E8)-1)*100</f>
        <v>-0.58688169547896907</v>
      </c>
      <c r="F9" s="31"/>
      <c r="G9" s="164" t="s">
        <v>3</v>
      </c>
      <c r="H9" s="165"/>
      <c r="I9" s="166"/>
      <c r="J9" s="127">
        <f>((J7/J8)-1)*100</f>
        <v>-0.2225708478558297</v>
      </c>
      <c r="K9" s="158"/>
      <c r="L9" s="159"/>
      <c r="M9" s="160"/>
      <c r="N9" s="18"/>
    </row>
    <row r="10" spans="2:16" ht="24.95" customHeight="1">
      <c r="B10" s="164" t="s">
        <v>4</v>
      </c>
      <c r="C10" s="165"/>
      <c r="D10" s="166"/>
      <c r="E10" s="127">
        <f>E7-E8</f>
        <v>-6.0699999999999363</v>
      </c>
      <c r="F10" s="21"/>
      <c r="G10" s="164" t="s">
        <v>4</v>
      </c>
      <c r="H10" s="165"/>
      <c r="I10" s="166"/>
      <c r="J10" s="127">
        <f>J7-J8</f>
        <v>-2.8800000000001091</v>
      </c>
      <c r="K10" s="158"/>
      <c r="L10" s="159"/>
      <c r="M10" s="16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2"/>
      <c r="L11" s="159"/>
      <c r="M11" s="160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38</v>
      </c>
      <c r="I12" s="39" t="s">
        <v>64</v>
      </c>
      <c r="J12" s="38">
        <v>16</v>
      </c>
      <c r="K12" s="158"/>
      <c r="L12" s="159"/>
      <c r="M12" s="160"/>
      <c r="N12" s="18"/>
      <c r="O12" s="32"/>
      <c r="P12" s="1" t="s">
        <v>306</v>
      </c>
    </row>
    <row r="13" spans="2:16" ht="24.95" customHeight="1">
      <c r="B13" s="37" t="s">
        <v>68</v>
      </c>
      <c r="C13" s="38">
        <v>53</v>
      </c>
      <c r="D13" s="39" t="s">
        <v>64</v>
      </c>
      <c r="E13" s="38">
        <v>1</v>
      </c>
      <c r="F13" s="30"/>
      <c r="G13" s="161" t="s">
        <v>66</v>
      </c>
      <c r="H13" s="162"/>
      <c r="I13" s="163"/>
      <c r="J13" s="38">
        <v>15</v>
      </c>
      <c r="K13" s="158"/>
      <c r="L13" s="159"/>
      <c r="M13" s="160"/>
      <c r="N13" s="18"/>
      <c r="O13" s="32"/>
    </row>
    <row r="14" spans="2:16" ht="24.95" customHeight="1">
      <c r="B14" s="164" t="s">
        <v>81</v>
      </c>
      <c r="C14" s="165" t="s">
        <v>10</v>
      </c>
      <c r="D14" s="166" t="s">
        <v>10</v>
      </c>
      <c r="E14" s="38">
        <v>4</v>
      </c>
      <c r="F14" s="21"/>
      <c r="G14" s="167" t="s">
        <v>67</v>
      </c>
      <c r="H14" s="168"/>
      <c r="I14" s="169"/>
      <c r="J14" s="38">
        <v>17</v>
      </c>
      <c r="K14" s="158"/>
      <c r="L14" s="159"/>
      <c r="M14" s="160"/>
      <c r="N14" s="26"/>
      <c r="O14" s="32"/>
    </row>
    <row r="15" spans="2:16" ht="24.95" customHeight="1">
      <c r="B15" s="164" t="s">
        <v>65</v>
      </c>
      <c r="C15" s="165" t="s">
        <v>11</v>
      </c>
      <c r="D15" s="166" t="s">
        <v>11</v>
      </c>
      <c r="E15" s="41">
        <v>8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55" t="s">
        <v>12</v>
      </c>
      <c r="B24" s="156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C6" sqref="C6:C1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4" t="s">
        <v>60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313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165</v>
      </c>
      <c r="D6" s="77">
        <v>0.28999999999999998</v>
      </c>
      <c r="E6" s="91">
        <v>20.83</v>
      </c>
      <c r="F6" s="80">
        <v>105000</v>
      </c>
      <c r="G6" s="42"/>
      <c r="H6" s="46" t="s">
        <v>87</v>
      </c>
      <c r="I6" s="77">
        <v>0.81</v>
      </c>
      <c r="J6" s="92">
        <v>-10</v>
      </c>
      <c r="K6" s="80">
        <v>307225</v>
      </c>
      <c r="L6" s="1"/>
      <c r="M6" s="1"/>
    </row>
    <row r="7" spans="1:14" s="49" customFormat="1" ht="17.100000000000001" customHeight="1">
      <c r="A7" s="42"/>
      <c r="B7" s="42"/>
      <c r="C7" s="46" t="s">
        <v>127</v>
      </c>
      <c r="D7" s="77">
        <v>1.45</v>
      </c>
      <c r="E7" s="91">
        <v>20.83</v>
      </c>
      <c r="F7" s="80">
        <v>168611</v>
      </c>
      <c r="G7" s="42"/>
      <c r="H7" s="46" t="s">
        <v>149</v>
      </c>
      <c r="I7" s="77">
        <v>2.4700000000000002</v>
      </c>
      <c r="J7" s="92">
        <v>-8.52</v>
      </c>
      <c r="K7" s="80">
        <v>2156870</v>
      </c>
      <c r="L7" s="1"/>
    </row>
    <row r="8" spans="1:14" s="49" customFormat="1" ht="17.100000000000001" customHeight="1">
      <c r="A8" s="42"/>
      <c r="B8" s="42"/>
      <c r="C8" s="46" t="s">
        <v>196</v>
      </c>
      <c r="D8" s="77">
        <v>11</v>
      </c>
      <c r="E8" s="91">
        <v>10</v>
      </c>
      <c r="F8" s="80">
        <v>140000</v>
      </c>
      <c r="G8" s="42"/>
      <c r="H8" s="46" t="s">
        <v>142</v>
      </c>
      <c r="I8" s="77">
        <v>0.19</v>
      </c>
      <c r="J8" s="92">
        <v>-5</v>
      </c>
      <c r="K8" s="80">
        <v>15342543</v>
      </c>
    </row>
    <row r="9" spans="1:14" s="49" customFormat="1" ht="17.100000000000001" customHeight="1">
      <c r="A9" s="42"/>
      <c r="B9" s="42"/>
      <c r="C9" s="46" t="s">
        <v>267</v>
      </c>
      <c r="D9" s="77">
        <v>7.7</v>
      </c>
      <c r="E9" s="91">
        <v>8.4499999999999993</v>
      </c>
      <c r="F9" s="98">
        <v>55522</v>
      </c>
      <c r="G9" s="42"/>
      <c r="H9" s="105" t="s">
        <v>112</v>
      </c>
      <c r="I9" s="99">
        <v>0.65</v>
      </c>
      <c r="J9" s="115">
        <v>-4.41</v>
      </c>
      <c r="K9" s="98">
        <v>602651</v>
      </c>
    </row>
    <row r="10" spans="1:14" s="49" customFormat="1" ht="17.100000000000001" customHeight="1">
      <c r="A10" s="42"/>
      <c r="B10" s="42"/>
      <c r="C10" s="46" t="s">
        <v>228</v>
      </c>
      <c r="D10" s="77">
        <v>0.31</v>
      </c>
      <c r="E10" s="91">
        <v>6.9</v>
      </c>
      <c r="F10" s="98">
        <v>9203031</v>
      </c>
      <c r="G10" s="42"/>
      <c r="H10" s="105" t="s">
        <v>192</v>
      </c>
      <c r="I10" s="99">
        <v>4.0599999999999996</v>
      </c>
      <c r="J10" s="115">
        <v>-2.17</v>
      </c>
      <c r="K10" s="98">
        <v>284054</v>
      </c>
    </row>
    <row r="11" spans="1:14" s="49" customFormat="1" ht="33" customHeight="1">
      <c r="A11" s="42"/>
      <c r="B11" s="42"/>
      <c r="C11" s="194" t="s">
        <v>61</v>
      </c>
      <c r="D11" s="194"/>
      <c r="E11" s="194"/>
      <c r="F11" s="194"/>
      <c r="G11" s="194"/>
      <c r="H11" s="194"/>
      <c r="I11" s="194"/>
      <c r="J11" s="194"/>
      <c r="K11" s="194"/>
    </row>
    <row r="12" spans="1:14" s="49" customFormat="1" ht="33" customHeight="1">
      <c r="A12" s="42"/>
      <c r="B12" s="42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ht="29.25" customHeight="1">
      <c r="A13" s="42"/>
      <c r="B13" s="42"/>
      <c r="C13" s="193" t="s">
        <v>18</v>
      </c>
      <c r="D13" s="193"/>
      <c r="E13" s="193"/>
      <c r="F13" s="193"/>
      <c r="G13" s="95"/>
      <c r="H13" s="193" t="s">
        <v>7</v>
      </c>
      <c r="I13" s="193"/>
      <c r="J13" s="193"/>
      <c r="K13" s="19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184</v>
      </c>
      <c r="D15" s="77">
        <v>0.06</v>
      </c>
      <c r="E15" s="78">
        <v>0</v>
      </c>
      <c r="F15" s="80">
        <v>415762283</v>
      </c>
      <c r="G15" s="1"/>
      <c r="H15" s="46" t="s">
        <v>239</v>
      </c>
      <c r="I15" s="77">
        <v>1.96</v>
      </c>
      <c r="J15" s="78">
        <v>-1.01</v>
      </c>
      <c r="K15" s="80">
        <v>738352407.52999997</v>
      </c>
    </row>
    <row r="16" spans="1:14" ht="17.100000000000001" customHeight="1">
      <c r="A16" s="42"/>
      <c r="B16" s="42"/>
      <c r="C16" s="46" t="s">
        <v>239</v>
      </c>
      <c r="D16" s="77">
        <v>1.96</v>
      </c>
      <c r="E16" s="78">
        <v>-1.01</v>
      </c>
      <c r="F16" s="80">
        <v>377001310</v>
      </c>
      <c r="G16" s="1"/>
      <c r="H16" s="46" t="s">
        <v>186</v>
      </c>
      <c r="I16" s="77">
        <v>6.66</v>
      </c>
      <c r="J16" s="78">
        <v>-1.77</v>
      </c>
      <c r="K16" s="80">
        <v>187368078.19999999</v>
      </c>
    </row>
    <row r="17" spans="1:11" ht="17.100000000000001" customHeight="1">
      <c r="A17" s="42"/>
      <c r="B17" s="42"/>
      <c r="C17" s="46" t="s">
        <v>259</v>
      </c>
      <c r="D17" s="77">
        <v>3.05</v>
      </c>
      <c r="E17" s="78">
        <v>-0.65</v>
      </c>
      <c r="F17" s="80">
        <v>48129056</v>
      </c>
      <c r="G17" s="1"/>
      <c r="H17" s="46" t="s">
        <v>259</v>
      </c>
      <c r="I17" s="77">
        <v>3.05</v>
      </c>
      <c r="J17" s="78">
        <v>-0.65</v>
      </c>
      <c r="K17" s="80">
        <v>148169659.16999999</v>
      </c>
    </row>
    <row r="18" spans="1:11" ht="17.100000000000001" customHeight="1">
      <c r="A18" s="42"/>
      <c r="B18" s="42"/>
      <c r="C18" s="46" t="s">
        <v>194</v>
      </c>
      <c r="D18" s="77">
        <v>1.0900000000000001</v>
      </c>
      <c r="E18" s="78">
        <v>0.93</v>
      </c>
      <c r="F18" s="80">
        <v>36901818</v>
      </c>
      <c r="G18" s="1"/>
      <c r="H18" s="46" t="s">
        <v>257</v>
      </c>
      <c r="I18" s="77">
        <v>4.18</v>
      </c>
      <c r="J18" s="78">
        <v>1.95</v>
      </c>
      <c r="K18" s="80">
        <v>107524345.68000001</v>
      </c>
    </row>
    <row r="19" spans="1:11" ht="16.5" customHeight="1">
      <c r="A19" s="42"/>
      <c r="B19" s="42"/>
      <c r="C19" s="46" t="s">
        <v>186</v>
      </c>
      <c r="D19" s="77">
        <v>6.66</v>
      </c>
      <c r="E19" s="78">
        <v>-1.77</v>
      </c>
      <c r="F19" s="80">
        <v>28036776</v>
      </c>
      <c r="G19" s="1"/>
      <c r="H19" s="46" t="s">
        <v>119</v>
      </c>
      <c r="I19" s="77">
        <v>6.69</v>
      </c>
      <c r="J19" s="78">
        <v>-1.04</v>
      </c>
      <c r="K19" s="80">
        <v>98479340.859999999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topLeftCell="A43" zoomScale="145" zoomScaleNormal="145" workbookViewId="0">
      <selection activeCell="A52" sqref="A52:XFD5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07" t="s">
        <v>316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04" t="s">
        <v>29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4" ht="12.6" customHeight="1">
      <c r="A4" s="58"/>
      <c r="B4" s="46" t="s">
        <v>228</v>
      </c>
      <c r="C4" s="59" t="s">
        <v>227</v>
      </c>
      <c r="D4" s="99">
        <v>0.3</v>
      </c>
      <c r="E4" s="99">
        <v>0.31</v>
      </c>
      <c r="F4" s="99">
        <v>0.3</v>
      </c>
      <c r="G4" s="99">
        <v>0.3</v>
      </c>
      <c r="H4" s="99">
        <v>0.28999999999999998</v>
      </c>
      <c r="I4" s="99">
        <v>0.31</v>
      </c>
      <c r="J4" s="77">
        <v>0.28999999999999998</v>
      </c>
      <c r="K4" s="100">
        <v>6.9</v>
      </c>
      <c r="L4" s="79">
        <v>21</v>
      </c>
      <c r="M4" s="80">
        <v>9203031</v>
      </c>
      <c r="N4" s="80">
        <v>2763909.3</v>
      </c>
    </row>
    <row r="5" spans="1:14" ht="12.6" customHeight="1">
      <c r="A5" s="58"/>
      <c r="B5" s="46" t="s">
        <v>259</v>
      </c>
      <c r="C5" s="59" t="s">
        <v>260</v>
      </c>
      <c r="D5" s="99">
        <v>3.07</v>
      </c>
      <c r="E5" s="99">
        <v>3.1</v>
      </c>
      <c r="F5" s="99">
        <v>3.05</v>
      </c>
      <c r="G5" s="99">
        <v>3.08</v>
      </c>
      <c r="H5" s="99">
        <v>3.1</v>
      </c>
      <c r="I5" s="99">
        <v>3.05</v>
      </c>
      <c r="J5" s="77">
        <v>3.07</v>
      </c>
      <c r="K5" s="100">
        <v>-0.65</v>
      </c>
      <c r="L5" s="79">
        <v>168</v>
      </c>
      <c r="M5" s="80">
        <v>48129056</v>
      </c>
      <c r="N5" s="80">
        <v>148169659.16999999</v>
      </c>
    </row>
    <row r="6" spans="1:14" ht="12.6" customHeight="1">
      <c r="A6" s="58"/>
      <c r="B6" s="46" t="s">
        <v>112</v>
      </c>
      <c r="C6" s="59" t="s">
        <v>113</v>
      </c>
      <c r="D6" s="99">
        <v>0.68</v>
      </c>
      <c r="E6" s="99">
        <v>0.68</v>
      </c>
      <c r="F6" s="99">
        <v>0.65</v>
      </c>
      <c r="G6" s="99">
        <v>0.67</v>
      </c>
      <c r="H6" s="99">
        <v>0.68</v>
      </c>
      <c r="I6" s="99">
        <v>0.65</v>
      </c>
      <c r="J6" s="77">
        <v>0.68</v>
      </c>
      <c r="K6" s="100">
        <v>-4.41</v>
      </c>
      <c r="L6" s="79">
        <v>11</v>
      </c>
      <c r="M6" s="80">
        <v>602651</v>
      </c>
      <c r="N6" s="80">
        <v>404782.94</v>
      </c>
    </row>
    <row r="7" spans="1:14" ht="12.6" customHeight="1">
      <c r="A7" s="58"/>
      <c r="B7" s="46" t="s">
        <v>275</v>
      </c>
      <c r="C7" s="59" t="s">
        <v>276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15</v>
      </c>
      <c r="M7" s="80">
        <v>16600000</v>
      </c>
      <c r="N7" s="80">
        <v>3818000</v>
      </c>
    </row>
    <row r="8" spans="1:14" ht="12.6" customHeight="1">
      <c r="A8" s="58"/>
      <c r="B8" s="46" t="s">
        <v>165</v>
      </c>
      <c r="C8" s="59" t="s">
        <v>166</v>
      </c>
      <c r="D8" s="99">
        <v>0.25</v>
      </c>
      <c r="E8" s="99">
        <v>0.28999999999999998</v>
      </c>
      <c r="F8" s="99">
        <v>0.25</v>
      </c>
      <c r="G8" s="99">
        <v>0.25</v>
      </c>
      <c r="H8" s="99">
        <v>0.24</v>
      </c>
      <c r="I8" s="99">
        <v>0.28999999999999998</v>
      </c>
      <c r="J8" s="77">
        <v>0.24</v>
      </c>
      <c r="K8" s="100">
        <v>20.83</v>
      </c>
      <c r="L8" s="79">
        <v>2</v>
      </c>
      <c r="M8" s="80">
        <v>105000</v>
      </c>
      <c r="N8" s="80">
        <v>26450</v>
      </c>
    </row>
    <row r="9" spans="1:14" ht="12.6" customHeight="1">
      <c r="A9" s="58"/>
      <c r="B9" s="46" t="s">
        <v>155</v>
      </c>
      <c r="C9" s="59" t="s">
        <v>156</v>
      </c>
      <c r="D9" s="99">
        <v>0.36</v>
      </c>
      <c r="E9" s="99">
        <v>0.36</v>
      </c>
      <c r="F9" s="99">
        <v>0.36</v>
      </c>
      <c r="G9" s="99">
        <v>0.36</v>
      </c>
      <c r="H9" s="99">
        <v>0.36</v>
      </c>
      <c r="I9" s="99">
        <v>0.36</v>
      </c>
      <c r="J9" s="77">
        <v>0.36</v>
      </c>
      <c r="K9" s="100">
        <v>0</v>
      </c>
      <c r="L9" s="79">
        <v>15</v>
      </c>
      <c r="M9" s="80">
        <v>12288856</v>
      </c>
      <c r="N9" s="80">
        <v>4423988.16</v>
      </c>
    </row>
    <row r="10" spans="1:14" ht="12.6" customHeight="1">
      <c r="A10" s="58"/>
      <c r="B10" s="46" t="s">
        <v>209</v>
      </c>
      <c r="C10" s="59" t="s">
        <v>208</v>
      </c>
      <c r="D10" s="99">
        <v>0.28999999999999998</v>
      </c>
      <c r="E10" s="99">
        <v>0.33</v>
      </c>
      <c r="F10" s="99">
        <v>0.28999999999999998</v>
      </c>
      <c r="G10" s="99">
        <v>0.31</v>
      </c>
      <c r="H10" s="99">
        <v>0.3</v>
      </c>
      <c r="I10" s="99">
        <v>0.32</v>
      </c>
      <c r="J10" s="77">
        <v>0.3</v>
      </c>
      <c r="K10" s="100">
        <v>6.67</v>
      </c>
      <c r="L10" s="79">
        <v>16</v>
      </c>
      <c r="M10" s="80">
        <v>13225171</v>
      </c>
      <c r="N10" s="80">
        <v>4046351.3</v>
      </c>
    </row>
    <row r="11" spans="1:14" ht="12.6" customHeight="1">
      <c r="A11" s="58"/>
      <c r="B11" s="46" t="s">
        <v>194</v>
      </c>
      <c r="C11" s="59" t="s">
        <v>195</v>
      </c>
      <c r="D11" s="99">
        <v>1.08</v>
      </c>
      <c r="E11" s="99">
        <v>1.1000000000000001</v>
      </c>
      <c r="F11" s="99">
        <v>1.07</v>
      </c>
      <c r="G11" s="99">
        <v>1.08</v>
      </c>
      <c r="H11" s="99">
        <v>1.08</v>
      </c>
      <c r="I11" s="99">
        <v>1.0900000000000001</v>
      </c>
      <c r="J11" s="77">
        <v>1.08</v>
      </c>
      <c r="K11" s="100">
        <v>0.93</v>
      </c>
      <c r="L11" s="79">
        <v>94</v>
      </c>
      <c r="M11" s="80">
        <v>36901818</v>
      </c>
      <c r="N11" s="80">
        <v>39935972.979999997</v>
      </c>
    </row>
    <row r="12" spans="1:14" ht="12.6" customHeight="1">
      <c r="A12" s="58"/>
      <c r="B12" s="46" t="s">
        <v>138</v>
      </c>
      <c r="C12" s="59" t="s">
        <v>139</v>
      </c>
      <c r="D12" s="99">
        <v>0.09</v>
      </c>
      <c r="E12" s="99">
        <v>0.09</v>
      </c>
      <c r="F12" s="99">
        <v>0.09</v>
      </c>
      <c r="G12" s="99">
        <v>0.09</v>
      </c>
      <c r="H12" s="99">
        <v>0.09</v>
      </c>
      <c r="I12" s="99">
        <v>0.09</v>
      </c>
      <c r="J12" s="77">
        <v>0.09</v>
      </c>
      <c r="K12" s="100">
        <v>0</v>
      </c>
      <c r="L12" s="79">
        <v>2</v>
      </c>
      <c r="M12" s="80">
        <v>552242</v>
      </c>
      <c r="N12" s="80">
        <v>49701.78</v>
      </c>
    </row>
    <row r="13" spans="1:14" ht="12.6" customHeight="1">
      <c r="A13" s="58"/>
      <c r="B13" s="46" t="s">
        <v>127</v>
      </c>
      <c r="C13" s="59" t="s">
        <v>128</v>
      </c>
      <c r="D13" s="99">
        <v>1.26</v>
      </c>
      <c r="E13" s="99">
        <v>1.49</v>
      </c>
      <c r="F13" s="99">
        <v>1.26</v>
      </c>
      <c r="G13" s="99">
        <v>1.3</v>
      </c>
      <c r="H13" s="99">
        <v>1.2</v>
      </c>
      <c r="I13" s="99">
        <v>1.45</v>
      </c>
      <c r="J13" s="77">
        <v>1.2</v>
      </c>
      <c r="K13" s="100">
        <v>20.83</v>
      </c>
      <c r="L13" s="79">
        <v>5</v>
      </c>
      <c r="M13" s="80">
        <v>168611</v>
      </c>
      <c r="N13" s="80">
        <v>219397.18</v>
      </c>
    </row>
    <row r="14" spans="1:14" ht="12.6" customHeight="1">
      <c r="A14" s="58"/>
      <c r="B14" s="46" t="s">
        <v>230</v>
      </c>
      <c r="C14" s="59" t="s">
        <v>229</v>
      </c>
      <c r="D14" s="99">
        <v>0.14000000000000001</v>
      </c>
      <c r="E14" s="99">
        <v>0.14000000000000001</v>
      </c>
      <c r="F14" s="99">
        <v>0.14000000000000001</v>
      </c>
      <c r="G14" s="99">
        <v>0.14000000000000001</v>
      </c>
      <c r="H14" s="99">
        <v>0.14000000000000001</v>
      </c>
      <c r="I14" s="99">
        <v>0.14000000000000001</v>
      </c>
      <c r="J14" s="77">
        <v>0.14000000000000001</v>
      </c>
      <c r="K14" s="100">
        <v>0</v>
      </c>
      <c r="L14" s="79">
        <v>5</v>
      </c>
      <c r="M14" s="80">
        <v>11500000</v>
      </c>
      <c r="N14" s="80">
        <v>1610000</v>
      </c>
    </row>
    <row r="15" spans="1:14" ht="12.6" customHeight="1">
      <c r="A15" s="58"/>
      <c r="B15" s="46" t="s">
        <v>239</v>
      </c>
      <c r="C15" s="59" t="s">
        <v>240</v>
      </c>
      <c r="D15" s="99">
        <v>1.98</v>
      </c>
      <c r="E15" s="99">
        <v>1.98</v>
      </c>
      <c r="F15" s="99">
        <v>1.95</v>
      </c>
      <c r="G15" s="99">
        <v>1.96</v>
      </c>
      <c r="H15" s="99">
        <v>1.96</v>
      </c>
      <c r="I15" s="99">
        <v>1.96</v>
      </c>
      <c r="J15" s="77">
        <v>1.98</v>
      </c>
      <c r="K15" s="100">
        <v>-1.01</v>
      </c>
      <c r="L15" s="79">
        <v>212</v>
      </c>
      <c r="M15" s="80">
        <v>377001310</v>
      </c>
      <c r="N15" s="80">
        <v>738352407.52999997</v>
      </c>
    </row>
    <row r="16" spans="1:14" ht="12.6" customHeight="1">
      <c r="A16" s="58"/>
      <c r="B16" s="46" t="s">
        <v>217</v>
      </c>
      <c r="C16" s="59" t="s">
        <v>218</v>
      </c>
      <c r="D16" s="99">
        <v>1.1000000000000001</v>
      </c>
      <c r="E16" s="99">
        <v>1.1000000000000001</v>
      </c>
      <c r="F16" s="99">
        <v>1.1000000000000001</v>
      </c>
      <c r="G16" s="99">
        <v>1.1000000000000001</v>
      </c>
      <c r="H16" s="99">
        <v>1.1000000000000001</v>
      </c>
      <c r="I16" s="99">
        <v>1.1000000000000001</v>
      </c>
      <c r="J16" s="77">
        <v>1.1000000000000001</v>
      </c>
      <c r="K16" s="100">
        <v>0</v>
      </c>
      <c r="L16" s="79">
        <v>1</v>
      </c>
      <c r="M16" s="80">
        <v>11928</v>
      </c>
      <c r="N16" s="80">
        <v>13120.8</v>
      </c>
    </row>
    <row r="17" spans="1:14" ht="12.6" customHeight="1">
      <c r="A17" s="58"/>
      <c r="B17" s="46" t="s">
        <v>257</v>
      </c>
      <c r="C17" s="59" t="s">
        <v>258</v>
      </c>
      <c r="D17" s="99">
        <v>4.1100000000000003</v>
      </c>
      <c r="E17" s="99">
        <v>4.5</v>
      </c>
      <c r="F17" s="99">
        <v>4.1100000000000003</v>
      </c>
      <c r="G17" s="99">
        <v>4.22</v>
      </c>
      <c r="H17" s="99">
        <v>4.08</v>
      </c>
      <c r="I17" s="99">
        <v>4.18</v>
      </c>
      <c r="J17" s="77">
        <v>4.0999999999999996</v>
      </c>
      <c r="K17" s="100">
        <v>1.95</v>
      </c>
      <c r="L17" s="79">
        <v>154</v>
      </c>
      <c r="M17" s="80">
        <v>25500051</v>
      </c>
      <c r="N17" s="80">
        <v>107524345.68000001</v>
      </c>
    </row>
    <row r="18" spans="1:14" ht="12.6" customHeight="1">
      <c r="A18" s="58"/>
      <c r="B18" s="46" t="s">
        <v>142</v>
      </c>
      <c r="C18" s="59" t="s">
        <v>143</v>
      </c>
      <c r="D18" s="99">
        <v>0.19</v>
      </c>
      <c r="E18" s="99">
        <v>0.19</v>
      </c>
      <c r="F18" s="99">
        <v>0.19</v>
      </c>
      <c r="G18" s="99">
        <v>0.19</v>
      </c>
      <c r="H18" s="99">
        <v>0.19</v>
      </c>
      <c r="I18" s="99">
        <v>0.19</v>
      </c>
      <c r="J18" s="77">
        <v>0.2</v>
      </c>
      <c r="K18" s="100">
        <v>-5</v>
      </c>
      <c r="L18" s="79">
        <v>50</v>
      </c>
      <c r="M18" s="80">
        <v>15342543</v>
      </c>
      <c r="N18" s="80">
        <v>2915083.17</v>
      </c>
    </row>
    <row r="19" spans="1:14" ht="12.6" customHeight="1">
      <c r="A19" s="58"/>
      <c r="B19" s="46" t="s">
        <v>214</v>
      </c>
      <c r="C19" s="59" t="s">
        <v>215</v>
      </c>
      <c r="D19" s="99">
        <v>0.87</v>
      </c>
      <c r="E19" s="99">
        <v>0.95</v>
      </c>
      <c r="F19" s="99">
        <v>0.87</v>
      </c>
      <c r="G19" s="99">
        <v>0.95</v>
      </c>
      <c r="H19" s="99">
        <v>0.88</v>
      </c>
      <c r="I19" s="99">
        <v>0.95</v>
      </c>
      <c r="J19" s="77">
        <v>0.9</v>
      </c>
      <c r="K19" s="100">
        <v>5.56</v>
      </c>
      <c r="L19" s="79">
        <v>10</v>
      </c>
      <c r="M19" s="80">
        <v>3499426</v>
      </c>
      <c r="N19" s="80">
        <v>3308707.74</v>
      </c>
    </row>
    <row r="20" spans="1:14" ht="12.6" customHeight="1">
      <c r="A20" s="58"/>
      <c r="B20" s="46" t="s">
        <v>184</v>
      </c>
      <c r="C20" s="59" t="s">
        <v>185</v>
      </c>
      <c r="D20" s="99">
        <v>0.06</v>
      </c>
      <c r="E20" s="99">
        <v>0.06</v>
      </c>
      <c r="F20" s="99">
        <v>0.05</v>
      </c>
      <c r="G20" s="99">
        <v>0.05</v>
      </c>
      <c r="H20" s="99">
        <v>0.05</v>
      </c>
      <c r="I20" s="99">
        <v>0.06</v>
      </c>
      <c r="J20" s="77">
        <v>0.06</v>
      </c>
      <c r="K20" s="100">
        <v>0</v>
      </c>
      <c r="L20" s="79">
        <v>81</v>
      </c>
      <c r="M20" s="80">
        <v>415762283</v>
      </c>
      <c r="N20" s="80">
        <v>20821140.059999999</v>
      </c>
    </row>
    <row r="21" spans="1:14" ht="12.6" customHeight="1">
      <c r="A21" s="58"/>
      <c r="B21" s="199" t="s">
        <v>88</v>
      </c>
      <c r="C21" s="200"/>
      <c r="D21" s="201"/>
      <c r="E21" s="202"/>
      <c r="F21" s="202"/>
      <c r="G21" s="202"/>
      <c r="H21" s="202"/>
      <c r="I21" s="202"/>
      <c r="J21" s="202"/>
      <c r="K21" s="203"/>
      <c r="L21" s="60">
        <f>SUM(L4:L20)</f>
        <v>862</v>
      </c>
      <c r="M21" s="60">
        <f>SUM(M4:M20)</f>
        <v>986393977</v>
      </c>
      <c r="N21" s="61">
        <f>SUM(N4:N20)</f>
        <v>1078403017.79</v>
      </c>
    </row>
    <row r="22" spans="1:14" ht="12.6" customHeight="1">
      <c r="A22" s="58"/>
      <c r="B22" s="204" t="s">
        <v>30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6"/>
    </row>
    <row r="23" spans="1:14" ht="12.6" customHeight="1">
      <c r="A23" s="58"/>
      <c r="B23" s="46" t="s">
        <v>265</v>
      </c>
      <c r="C23" s="59" t="s">
        <v>266</v>
      </c>
      <c r="D23" s="63">
        <v>16.850000000000001</v>
      </c>
      <c r="E23" s="77">
        <v>16.850000000000001</v>
      </c>
      <c r="F23" s="77">
        <v>16.7</v>
      </c>
      <c r="G23" s="77">
        <v>16.75</v>
      </c>
      <c r="H23" s="77">
        <v>16.82</v>
      </c>
      <c r="I23" s="77">
        <v>16.7</v>
      </c>
      <c r="J23" s="77">
        <v>16.850000000000001</v>
      </c>
      <c r="K23" s="78">
        <v>-0.89</v>
      </c>
      <c r="L23" s="79">
        <v>160</v>
      </c>
      <c r="M23" s="80">
        <v>3630652</v>
      </c>
      <c r="N23" s="80">
        <v>60830895.479999997</v>
      </c>
    </row>
    <row r="24" spans="1:14" ht="12.6" customHeight="1">
      <c r="A24" s="58"/>
      <c r="B24" s="46" t="s">
        <v>192</v>
      </c>
      <c r="C24" s="59" t="s">
        <v>193</v>
      </c>
      <c r="D24" s="63">
        <v>4.1500000000000004</v>
      </c>
      <c r="E24" s="77">
        <v>4.1500000000000004</v>
      </c>
      <c r="F24" s="77">
        <v>4.0599999999999996</v>
      </c>
      <c r="G24" s="77">
        <v>4.12</v>
      </c>
      <c r="H24" s="77">
        <v>4.0599999999999996</v>
      </c>
      <c r="I24" s="77">
        <v>4.0599999999999996</v>
      </c>
      <c r="J24" s="77">
        <v>4.1500000000000004</v>
      </c>
      <c r="K24" s="78">
        <v>-2.17</v>
      </c>
      <c r="L24" s="79">
        <v>29</v>
      </c>
      <c r="M24" s="80">
        <v>284054</v>
      </c>
      <c r="N24" s="80">
        <v>1169089.47</v>
      </c>
    </row>
    <row r="25" spans="1:14" ht="12.6" customHeight="1">
      <c r="A25" s="58"/>
      <c r="B25" s="199" t="s">
        <v>114</v>
      </c>
      <c r="C25" s="200"/>
      <c r="D25" s="201"/>
      <c r="E25" s="202"/>
      <c r="F25" s="202"/>
      <c r="G25" s="202"/>
      <c r="H25" s="202"/>
      <c r="I25" s="202"/>
      <c r="J25" s="202"/>
      <c r="K25" s="203"/>
      <c r="L25" s="62">
        <f>SUM(L23:L24)</f>
        <v>189</v>
      </c>
      <c r="M25" s="60">
        <f>SUM(M23:M24)</f>
        <v>3914706</v>
      </c>
      <c r="N25" s="48">
        <f>SUM(N23:N24)</f>
        <v>61999984.949999996</v>
      </c>
    </row>
    <row r="26" spans="1:14" ht="12.6" customHeight="1">
      <c r="A26" s="58"/>
      <c r="B26" s="204" t="s">
        <v>93</v>
      </c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6"/>
    </row>
    <row r="27" spans="1:14" ht="12.6" customHeight="1">
      <c r="A27" s="58"/>
      <c r="B27" s="46" t="s">
        <v>241</v>
      </c>
      <c r="C27" s="59" t="s">
        <v>242</v>
      </c>
      <c r="D27" s="77">
        <v>0.88</v>
      </c>
      <c r="E27" s="77">
        <v>0.9</v>
      </c>
      <c r="F27" s="77">
        <v>0.88</v>
      </c>
      <c r="G27" s="77">
        <v>0.88</v>
      </c>
      <c r="H27" s="77">
        <v>0.88</v>
      </c>
      <c r="I27" s="77">
        <v>0.88</v>
      </c>
      <c r="J27" s="77">
        <v>0.88</v>
      </c>
      <c r="K27" s="78">
        <v>0</v>
      </c>
      <c r="L27" s="79">
        <v>15</v>
      </c>
      <c r="M27" s="80">
        <v>2169432</v>
      </c>
      <c r="N27" s="80">
        <v>1911769.8</v>
      </c>
    </row>
    <row r="28" spans="1:14" ht="12.6" customHeight="1">
      <c r="A28" s="58"/>
      <c r="B28" s="199" t="s">
        <v>287</v>
      </c>
      <c r="C28" s="200"/>
      <c r="D28" s="201"/>
      <c r="E28" s="202"/>
      <c r="F28" s="202"/>
      <c r="G28" s="202"/>
      <c r="H28" s="202"/>
      <c r="I28" s="202"/>
      <c r="J28" s="202"/>
      <c r="K28" s="203"/>
      <c r="L28" s="65">
        <f>SUM(L27)</f>
        <v>15</v>
      </c>
      <c r="M28" s="65">
        <f>SUM(M27)</f>
        <v>2169432</v>
      </c>
      <c r="N28" s="65">
        <f>SUM(N27)</f>
        <v>1911769.8</v>
      </c>
    </row>
    <row r="29" spans="1:14" ht="12.6" customHeight="1">
      <c r="A29" s="58"/>
      <c r="B29" s="204" t="s">
        <v>82</v>
      </c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6"/>
    </row>
    <row r="30" spans="1:14" ht="12.6" customHeight="1">
      <c r="A30" s="58"/>
      <c r="B30" s="46" t="s">
        <v>188</v>
      </c>
      <c r="C30" s="59" t="s">
        <v>189</v>
      </c>
      <c r="D30" s="77">
        <v>22.4</v>
      </c>
      <c r="E30" s="77">
        <v>22.4</v>
      </c>
      <c r="F30" s="77">
        <v>22.4</v>
      </c>
      <c r="G30" s="77">
        <v>22.4</v>
      </c>
      <c r="H30" s="77">
        <v>22.4</v>
      </c>
      <c r="I30" s="77">
        <v>22.4</v>
      </c>
      <c r="J30" s="77">
        <v>22.4</v>
      </c>
      <c r="K30" s="78">
        <v>0</v>
      </c>
      <c r="L30" s="79">
        <v>11</v>
      </c>
      <c r="M30" s="80">
        <v>245000</v>
      </c>
      <c r="N30" s="80">
        <v>5488000</v>
      </c>
    </row>
    <row r="31" spans="1:14" ht="12.6" customHeight="1">
      <c r="A31" s="58"/>
      <c r="B31" s="46" t="s">
        <v>169</v>
      </c>
      <c r="C31" s="59" t="s">
        <v>170</v>
      </c>
      <c r="D31" s="77">
        <v>4.45</v>
      </c>
      <c r="E31" s="99">
        <v>4.5</v>
      </c>
      <c r="F31" s="99">
        <v>4.45</v>
      </c>
      <c r="G31" s="99">
        <v>4.47</v>
      </c>
      <c r="H31" s="99">
        <v>4.62</v>
      </c>
      <c r="I31" s="99">
        <v>4.5</v>
      </c>
      <c r="J31" s="99">
        <v>4.45</v>
      </c>
      <c r="K31" s="100">
        <v>1.1200000000000001</v>
      </c>
      <c r="L31" s="97">
        <v>13</v>
      </c>
      <c r="M31" s="98">
        <v>2000558</v>
      </c>
      <c r="N31" s="98">
        <v>8952483.0999999996</v>
      </c>
    </row>
    <row r="32" spans="1:14" ht="12.6" customHeight="1">
      <c r="A32" s="58"/>
      <c r="B32" s="46" t="s">
        <v>95</v>
      </c>
      <c r="C32" s="59" t="s">
        <v>94</v>
      </c>
      <c r="D32" s="77">
        <v>7</v>
      </c>
      <c r="E32" s="99">
        <v>7</v>
      </c>
      <c r="F32" s="99">
        <v>7</v>
      </c>
      <c r="G32" s="99">
        <v>7</v>
      </c>
      <c r="H32" s="99">
        <v>7</v>
      </c>
      <c r="I32" s="99">
        <v>7</v>
      </c>
      <c r="J32" s="99">
        <v>7</v>
      </c>
      <c r="K32" s="100">
        <v>0</v>
      </c>
      <c r="L32" s="97">
        <v>2</v>
      </c>
      <c r="M32" s="98">
        <v>330000</v>
      </c>
      <c r="N32" s="98">
        <v>2310000</v>
      </c>
    </row>
    <row r="33" spans="1:14" ht="12.6" customHeight="1">
      <c r="A33" s="58"/>
      <c r="B33" s="46" t="s">
        <v>134</v>
      </c>
      <c r="C33" s="59" t="s">
        <v>135</v>
      </c>
      <c r="D33" s="77">
        <v>3.89</v>
      </c>
      <c r="E33" s="77">
        <v>3.9</v>
      </c>
      <c r="F33" s="77">
        <v>3.82</v>
      </c>
      <c r="G33" s="77">
        <v>3.87</v>
      </c>
      <c r="H33" s="77">
        <v>3.88</v>
      </c>
      <c r="I33" s="77">
        <v>3.9</v>
      </c>
      <c r="J33" s="77">
        <v>3.89</v>
      </c>
      <c r="K33" s="78">
        <v>0.26</v>
      </c>
      <c r="L33" s="79">
        <v>13</v>
      </c>
      <c r="M33" s="80">
        <v>481198</v>
      </c>
      <c r="N33" s="80">
        <v>1863068.12</v>
      </c>
    </row>
    <row r="34" spans="1:14" ht="12.6" customHeight="1">
      <c r="A34" s="58"/>
      <c r="B34" s="199" t="s">
        <v>89</v>
      </c>
      <c r="C34" s="200"/>
      <c r="D34" s="201"/>
      <c r="E34" s="202"/>
      <c r="F34" s="202"/>
      <c r="G34" s="202"/>
      <c r="H34" s="202"/>
      <c r="I34" s="202"/>
      <c r="J34" s="202"/>
      <c r="K34" s="203"/>
      <c r="L34" s="65">
        <f>SUM(L30:L33)</f>
        <v>39</v>
      </c>
      <c r="M34" s="65">
        <f>SUM(M30:M33)</f>
        <v>3056756</v>
      </c>
      <c r="N34" s="65">
        <f>SUM(N30:N33)</f>
        <v>18613551.219999999</v>
      </c>
    </row>
    <row r="35" spans="1:14" ht="12.6" customHeight="1">
      <c r="A35" s="58"/>
      <c r="B35" s="204" t="s">
        <v>83</v>
      </c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6"/>
    </row>
    <row r="36" spans="1:14" ht="12.6" customHeight="1">
      <c r="A36" s="58"/>
      <c r="B36" s="46" t="s">
        <v>119</v>
      </c>
      <c r="C36" s="59" t="s">
        <v>120</v>
      </c>
      <c r="D36" s="77">
        <v>6.76</v>
      </c>
      <c r="E36" s="77">
        <v>6.76</v>
      </c>
      <c r="F36" s="77">
        <v>6.66</v>
      </c>
      <c r="G36" s="77">
        <v>6.7</v>
      </c>
      <c r="H36" s="77">
        <v>6.79</v>
      </c>
      <c r="I36" s="77">
        <v>6.69</v>
      </c>
      <c r="J36" s="77">
        <v>6.76</v>
      </c>
      <c r="K36" s="78">
        <v>-1.04</v>
      </c>
      <c r="L36" s="79">
        <v>157</v>
      </c>
      <c r="M36" s="80">
        <v>14694407</v>
      </c>
      <c r="N36" s="80">
        <v>98479340.859999999</v>
      </c>
    </row>
    <row r="37" spans="1:14" ht="12.6" customHeight="1">
      <c r="A37" s="58"/>
      <c r="B37" s="46" t="s">
        <v>263</v>
      </c>
      <c r="C37" s="59" t="s">
        <v>264</v>
      </c>
      <c r="D37" s="77">
        <v>22.9</v>
      </c>
      <c r="E37" s="77">
        <v>22.9</v>
      </c>
      <c r="F37" s="77">
        <v>22.9</v>
      </c>
      <c r="G37" s="77">
        <v>22.9</v>
      </c>
      <c r="H37" s="77">
        <v>22.86</v>
      </c>
      <c r="I37" s="77">
        <v>22.9</v>
      </c>
      <c r="J37" s="77">
        <v>22.9</v>
      </c>
      <c r="K37" s="78">
        <v>0</v>
      </c>
      <c r="L37" s="79">
        <v>3</v>
      </c>
      <c r="M37" s="80">
        <v>2289</v>
      </c>
      <c r="N37" s="80">
        <v>52418.1</v>
      </c>
    </row>
    <row r="38" spans="1:14" ht="12.6" customHeight="1">
      <c r="A38" s="58"/>
      <c r="B38" s="46" t="s">
        <v>161</v>
      </c>
      <c r="C38" s="59" t="s">
        <v>162</v>
      </c>
      <c r="D38" s="77">
        <v>1.35</v>
      </c>
      <c r="E38" s="77">
        <v>1.35</v>
      </c>
      <c r="F38" s="77">
        <v>1.2</v>
      </c>
      <c r="G38" s="77">
        <v>1.21</v>
      </c>
      <c r="H38" s="77">
        <v>1.2</v>
      </c>
      <c r="I38" s="77">
        <v>1.2</v>
      </c>
      <c r="J38" s="77">
        <v>1.2</v>
      </c>
      <c r="K38" s="78">
        <v>0</v>
      </c>
      <c r="L38" s="79">
        <v>5</v>
      </c>
      <c r="M38" s="80">
        <v>400000</v>
      </c>
      <c r="N38" s="80">
        <v>482625</v>
      </c>
    </row>
    <row r="39" spans="1:14" ht="12.6" customHeight="1">
      <c r="A39" s="58"/>
      <c r="B39" s="46" t="s">
        <v>219</v>
      </c>
      <c r="C39" s="59" t="s">
        <v>220</v>
      </c>
      <c r="D39" s="77">
        <v>2.63</v>
      </c>
      <c r="E39" s="77">
        <v>2.63</v>
      </c>
      <c r="F39" s="77">
        <v>2.61</v>
      </c>
      <c r="G39" s="77">
        <v>2.61</v>
      </c>
      <c r="H39" s="77">
        <v>2.62</v>
      </c>
      <c r="I39" s="77">
        <v>2.62</v>
      </c>
      <c r="J39" s="77">
        <v>2.63</v>
      </c>
      <c r="K39" s="78">
        <v>-0.38</v>
      </c>
      <c r="L39" s="79">
        <v>55</v>
      </c>
      <c r="M39" s="80">
        <v>18615283</v>
      </c>
      <c r="N39" s="80">
        <v>48631268.270000003</v>
      </c>
    </row>
    <row r="40" spans="1:14" ht="12.6" customHeight="1">
      <c r="A40" s="58"/>
      <c r="B40" s="46" t="s">
        <v>159</v>
      </c>
      <c r="C40" s="59" t="s">
        <v>160</v>
      </c>
      <c r="D40" s="77">
        <v>5.4</v>
      </c>
      <c r="E40" s="77">
        <v>5.5</v>
      </c>
      <c r="F40" s="77">
        <v>5.4</v>
      </c>
      <c r="G40" s="77">
        <v>5.4</v>
      </c>
      <c r="H40" s="77">
        <v>5.41</v>
      </c>
      <c r="I40" s="77">
        <v>5.41</v>
      </c>
      <c r="J40" s="77">
        <v>5.4</v>
      </c>
      <c r="K40" s="78">
        <v>0.19</v>
      </c>
      <c r="L40" s="79">
        <v>22</v>
      </c>
      <c r="M40" s="80">
        <v>8220605</v>
      </c>
      <c r="N40" s="80">
        <v>44399267.5</v>
      </c>
    </row>
    <row r="41" spans="1:14" ht="12.6" customHeight="1">
      <c r="A41" s="58"/>
      <c r="B41" s="46" t="s">
        <v>149</v>
      </c>
      <c r="C41" s="59" t="s">
        <v>124</v>
      </c>
      <c r="D41" s="77">
        <v>2.7</v>
      </c>
      <c r="E41" s="77">
        <v>2.7</v>
      </c>
      <c r="F41" s="77">
        <v>2.44</v>
      </c>
      <c r="G41" s="77">
        <v>2.4700000000000002</v>
      </c>
      <c r="H41" s="77">
        <v>2.59</v>
      </c>
      <c r="I41" s="77">
        <v>2.4700000000000002</v>
      </c>
      <c r="J41" s="77">
        <v>2.7</v>
      </c>
      <c r="K41" s="78">
        <v>-8.52</v>
      </c>
      <c r="L41" s="79">
        <v>17</v>
      </c>
      <c r="M41" s="80">
        <v>2156870</v>
      </c>
      <c r="N41" s="80">
        <v>5317762.8</v>
      </c>
    </row>
    <row r="42" spans="1:14" ht="12.6" customHeight="1">
      <c r="A42" s="58"/>
      <c r="B42" s="199" t="s">
        <v>90</v>
      </c>
      <c r="C42" s="200"/>
      <c r="D42" s="201"/>
      <c r="E42" s="202"/>
      <c r="F42" s="202"/>
      <c r="G42" s="202"/>
      <c r="H42" s="202"/>
      <c r="I42" s="202"/>
      <c r="J42" s="202"/>
      <c r="K42" s="203"/>
      <c r="L42" s="65">
        <f>SUM(L36:L41)</f>
        <v>259</v>
      </c>
      <c r="M42" s="65">
        <f>SUM(M36:M41)</f>
        <v>44089454</v>
      </c>
      <c r="N42" s="65">
        <f>SUM(N36:N41)</f>
        <v>197362682.53</v>
      </c>
    </row>
    <row r="43" spans="1:14" ht="12.6" customHeight="1">
      <c r="A43" s="58"/>
      <c r="B43" s="204" t="s">
        <v>31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6"/>
    </row>
    <row r="44" spans="1:14" ht="12.6" customHeight="1">
      <c r="A44" s="58"/>
      <c r="B44" s="46" t="s">
        <v>136</v>
      </c>
      <c r="C44" s="59" t="s">
        <v>137</v>
      </c>
      <c r="D44" s="99">
        <v>12</v>
      </c>
      <c r="E44" s="99">
        <v>12.1</v>
      </c>
      <c r="F44" s="99">
        <v>11.7</v>
      </c>
      <c r="G44" s="99">
        <v>11.94</v>
      </c>
      <c r="H44" s="99">
        <v>12.01</v>
      </c>
      <c r="I44" s="99">
        <v>12</v>
      </c>
      <c r="J44" s="99">
        <v>12.1</v>
      </c>
      <c r="K44" s="100">
        <v>-0.83</v>
      </c>
      <c r="L44" s="97">
        <v>49</v>
      </c>
      <c r="M44" s="98">
        <v>4766829</v>
      </c>
      <c r="N44" s="98">
        <v>56895347.200000003</v>
      </c>
    </row>
    <row r="45" spans="1:14" ht="12.6" customHeight="1">
      <c r="A45" s="58"/>
      <c r="B45" s="46" t="s">
        <v>283</v>
      </c>
      <c r="C45" s="59" t="s">
        <v>284</v>
      </c>
      <c r="D45" s="99">
        <v>9.1199999999999992</v>
      </c>
      <c r="E45" s="99">
        <v>9.1199999999999992</v>
      </c>
      <c r="F45" s="99">
        <v>9.0500000000000007</v>
      </c>
      <c r="G45" s="99">
        <v>9.06</v>
      </c>
      <c r="H45" s="99">
        <v>9.11</v>
      </c>
      <c r="I45" s="99">
        <v>9.07</v>
      </c>
      <c r="J45" s="99">
        <v>9.1199999999999992</v>
      </c>
      <c r="K45" s="100">
        <v>-0.55000000000000004</v>
      </c>
      <c r="L45" s="97">
        <v>18</v>
      </c>
      <c r="M45" s="98">
        <v>780000</v>
      </c>
      <c r="N45" s="98">
        <v>7067174.2599999998</v>
      </c>
    </row>
    <row r="46" spans="1:14" ht="12.6" customHeight="1">
      <c r="A46" s="58"/>
      <c r="B46" s="46" t="s">
        <v>292</v>
      </c>
      <c r="C46" s="59" t="s">
        <v>293</v>
      </c>
      <c r="D46" s="99">
        <v>14.5</v>
      </c>
      <c r="E46" s="99">
        <v>14.5</v>
      </c>
      <c r="F46" s="99">
        <v>14.25</v>
      </c>
      <c r="G46" s="99">
        <v>14.26</v>
      </c>
      <c r="H46" s="99">
        <v>14.11</v>
      </c>
      <c r="I46" s="99">
        <v>14.25</v>
      </c>
      <c r="J46" s="99">
        <v>14.5</v>
      </c>
      <c r="K46" s="100">
        <v>-1.72</v>
      </c>
      <c r="L46" s="97">
        <v>2</v>
      </c>
      <c r="M46" s="98">
        <v>7386</v>
      </c>
      <c r="N46" s="98">
        <v>105353.25</v>
      </c>
    </row>
    <row r="47" spans="1:14" ht="12.6" customHeight="1">
      <c r="A47" s="58"/>
      <c r="B47" s="199" t="s">
        <v>91</v>
      </c>
      <c r="C47" s="200"/>
      <c r="D47" s="201"/>
      <c r="E47" s="202"/>
      <c r="F47" s="202"/>
      <c r="G47" s="202"/>
      <c r="H47" s="202"/>
      <c r="I47" s="202"/>
      <c r="J47" s="202"/>
      <c r="K47" s="203"/>
      <c r="L47" s="64">
        <f>SUM(L44:L46)</f>
        <v>69</v>
      </c>
      <c r="M47" s="61">
        <f>SUM(M44:M46)</f>
        <v>5554215</v>
      </c>
      <c r="N47" s="61">
        <f>SUM(N44:N46)</f>
        <v>64067874.710000001</v>
      </c>
    </row>
    <row r="48" spans="1:14" ht="12.6" customHeight="1">
      <c r="A48" s="58"/>
      <c r="B48" s="204" t="s">
        <v>84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6"/>
    </row>
    <row r="49" spans="1:14" ht="12.6" customHeight="1">
      <c r="A49" s="58"/>
      <c r="B49" s="46" t="s">
        <v>171</v>
      </c>
      <c r="C49" s="59" t="s">
        <v>172</v>
      </c>
      <c r="D49" s="99">
        <v>2.11</v>
      </c>
      <c r="E49" s="99">
        <v>2.11</v>
      </c>
      <c r="F49" s="99">
        <v>2.11</v>
      </c>
      <c r="G49" s="99">
        <v>2.11</v>
      </c>
      <c r="H49" s="99">
        <v>2.11</v>
      </c>
      <c r="I49" s="99">
        <v>2.11</v>
      </c>
      <c r="J49" s="99">
        <v>2.11</v>
      </c>
      <c r="K49" s="100">
        <v>0</v>
      </c>
      <c r="L49" s="97">
        <v>1</v>
      </c>
      <c r="M49" s="98">
        <v>907</v>
      </c>
      <c r="N49" s="98">
        <v>1913.77</v>
      </c>
    </row>
    <row r="50" spans="1:14" ht="12.6" customHeight="1">
      <c r="A50" s="58"/>
      <c r="B50" s="46" t="s">
        <v>267</v>
      </c>
      <c r="C50" s="59" t="s">
        <v>268</v>
      </c>
      <c r="D50" s="99">
        <v>8</v>
      </c>
      <c r="E50" s="99">
        <v>8</v>
      </c>
      <c r="F50" s="99">
        <v>7.7</v>
      </c>
      <c r="G50" s="99">
        <v>7.91</v>
      </c>
      <c r="H50" s="99">
        <v>7.58</v>
      </c>
      <c r="I50" s="99">
        <v>7.7</v>
      </c>
      <c r="J50" s="99">
        <v>7.1</v>
      </c>
      <c r="K50" s="100">
        <v>8.4499999999999993</v>
      </c>
      <c r="L50" s="97">
        <v>8</v>
      </c>
      <c r="M50" s="98">
        <v>55522</v>
      </c>
      <c r="N50" s="98">
        <v>439319.4</v>
      </c>
    </row>
    <row r="51" spans="1:14" ht="12.6" customHeight="1">
      <c r="A51" s="58"/>
      <c r="B51" s="46" t="s">
        <v>177</v>
      </c>
      <c r="C51" s="59" t="s">
        <v>178</v>
      </c>
      <c r="D51" s="99">
        <v>5.24</v>
      </c>
      <c r="E51" s="99">
        <v>5.3</v>
      </c>
      <c r="F51" s="99">
        <v>5.24</v>
      </c>
      <c r="G51" s="99">
        <v>5.25</v>
      </c>
      <c r="H51" s="99">
        <v>5.25</v>
      </c>
      <c r="I51" s="99">
        <v>5.3</v>
      </c>
      <c r="J51" s="99">
        <v>5.25</v>
      </c>
      <c r="K51" s="100">
        <v>0.95</v>
      </c>
      <c r="L51" s="97">
        <v>4</v>
      </c>
      <c r="M51" s="98">
        <v>474630</v>
      </c>
      <c r="N51" s="98">
        <v>2491816.85</v>
      </c>
    </row>
    <row r="52" spans="1:14" ht="12.6" customHeight="1">
      <c r="A52" s="58"/>
      <c r="B52" s="46" t="s">
        <v>196</v>
      </c>
      <c r="C52" s="59" t="s">
        <v>197</v>
      </c>
      <c r="D52" s="99">
        <v>11</v>
      </c>
      <c r="E52" s="99">
        <v>11</v>
      </c>
      <c r="F52" s="99">
        <v>11</v>
      </c>
      <c r="G52" s="99">
        <v>11</v>
      </c>
      <c r="H52" s="99">
        <v>10</v>
      </c>
      <c r="I52" s="99">
        <v>11</v>
      </c>
      <c r="J52" s="99">
        <v>10</v>
      </c>
      <c r="K52" s="100">
        <v>10</v>
      </c>
      <c r="L52" s="97">
        <v>4</v>
      </c>
      <c r="M52" s="98">
        <v>140000</v>
      </c>
      <c r="N52" s="98">
        <v>1540000</v>
      </c>
    </row>
    <row r="53" spans="1:14" ht="12.6" customHeight="1">
      <c r="A53" s="58"/>
      <c r="B53" s="46" t="s">
        <v>86</v>
      </c>
      <c r="C53" s="59" t="s">
        <v>43</v>
      </c>
      <c r="D53" s="99">
        <v>0.36</v>
      </c>
      <c r="E53" s="99">
        <v>0.37</v>
      </c>
      <c r="F53" s="99">
        <v>0.36</v>
      </c>
      <c r="G53" s="99">
        <v>0.37</v>
      </c>
      <c r="H53" s="99">
        <v>0.36</v>
      </c>
      <c r="I53" s="99">
        <v>0.37</v>
      </c>
      <c r="J53" s="99">
        <v>0.36</v>
      </c>
      <c r="K53" s="100">
        <v>2.78</v>
      </c>
      <c r="L53" s="97">
        <v>3</v>
      </c>
      <c r="M53" s="98">
        <v>5154351</v>
      </c>
      <c r="N53" s="98">
        <v>1902109.87</v>
      </c>
    </row>
    <row r="54" spans="1:14" ht="12.6" customHeight="1">
      <c r="A54" s="58"/>
      <c r="B54" s="199" t="s">
        <v>181</v>
      </c>
      <c r="C54" s="200"/>
      <c r="D54" s="201"/>
      <c r="E54" s="202"/>
      <c r="F54" s="202"/>
      <c r="G54" s="202"/>
      <c r="H54" s="202"/>
      <c r="I54" s="202"/>
      <c r="J54" s="202"/>
      <c r="K54" s="203"/>
      <c r="L54" s="64">
        <f>SUM(L49:L53)</f>
        <v>20</v>
      </c>
      <c r="M54" s="61">
        <f>SUM(M49:M53)</f>
        <v>5825410</v>
      </c>
      <c r="N54" s="61">
        <f>SUM(N49:N53)</f>
        <v>6375159.8899999997</v>
      </c>
    </row>
    <row r="55" spans="1:14" s="52" customFormat="1" ht="12.6" customHeight="1">
      <c r="B55" s="66" t="s">
        <v>32</v>
      </c>
      <c r="C55" s="196"/>
      <c r="D55" s="197"/>
      <c r="E55" s="197"/>
      <c r="F55" s="197"/>
      <c r="G55" s="197"/>
      <c r="H55" s="197"/>
      <c r="I55" s="197"/>
      <c r="J55" s="197"/>
      <c r="K55" s="198"/>
      <c r="L55" s="67">
        <f>L54+L47+L42+L34+L25+L21+L28</f>
        <v>1453</v>
      </c>
      <c r="M55" s="67">
        <f>M54+M47+M42+M34+M25+M21+M28</f>
        <v>1051003950</v>
      </c>
      <c r="N55" s="67">
        <f>N54+N47+N42+N34+N25+N21+N28</f>
        <v>1428734040.8899999</v>
      </c>
    </row>
    <row r="56" spans="1:14" s="52" customFormat="1" ht="22.5" customHeight="1">
      <c r="A56" s="51"/>
      <c r="B56" s="207" t="s">
        <v>315</v>
      </c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9"/>
    </row>
    <row r="57" spans="1:14" s="52" customFormat="1" ht="48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s="52" customFormat="1" ht="12.95" customHeight="1">
      <c r="B58" s="204" t="s">
        <v>29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6"/>
    </row>
    <row r="59" spans="1:14" ht="12.95" customHeight="1">
      <c r="A59" s="58"/>
      <c r="B59" s="46" t="s">
        <v>285</v>
      </c>
      <c r="C59" s="59" t="s">
        <v>286</v>
      </c>
      <c r="D59" s="99">
        <v>0.23</v>
      </c>
      <c r="E59" s="99">
        <v>0.23</v>
      </c>
      <c r="F59" s="99">
        <v>0.23</v>
      </c>
      <c r="G59" s="99">
        <v>0.23</v>
      </c>
      <c r="H59" s="99">
        <v>0.23</v>
      </c>
      <c r="I59" s="99">
        <v>0.23</v>
      </c>
      <c r="J59" s="99">
        <v>0.23</v>
      </c>
      <c r="K59" s="100">
        <v>0</v>
      </c>
      <c r="L59" s="97">
        <v>1</v>
      </c>
      <c r="M59" s="98">
        <v>912</v>
      </c>
      <c r="N59" s="98">
        <v>209.76</v>
      </c>
    </row>
    <row r="60" spans="1:14" ht="12.95" customHeight="1">
      <c r="A60" s="58"/>
      <c r="B60" s="46" t="s">
        <v>173</v>
      </c>
      <c r="C60" s="59" t="s">
        <v>174</v>
      </c>
      <c r="D60" s="99">
        <v>0.56000000000000005</v>
      </c>
      <c r="E60" s="99">
        <v>0.56000000000000005</v>
      </c>
      <c r="F60" s="99">
        <v>0.56000000000000005</v>
      </c>
      <c r="G60" s="99">
        <v>0.56000000000000005</v>
      </c>
      <c r="H60" s="99">
        <v>0.56000000000000005</v>
      </c>
      <c r="I60" s="99">
        <v>0.56000000000000005</v>
      </c>
      <c r="J60" s="99">
        <v>0.56000000000000005</v>
      </c>
      <c r="K60" s="100">
        <v>0</v>
      </c>
      <c r="L60" s="97">
        <v>9</v>
      </c>
      <c r="M60" s="98">
        <v>10300000</v>
      </c>
      <c r="N60" s="98">
        <v>5768000</v>
      </c>
    </row>
    <row r="61" spans="1:14" ht="12.95" customHeight="1">
      <c r="A61" s="58"/>
      <c r="B61" s="199" t="s">
        <v>88</v>
      </c>
      <c r="C61" s="200"/>
      <c r="D61" s="201"/>
      <c r="E61" s="202"/>
      <c r="F61" s="202"/>
      <c r="G61" s="202"/>
      <c r="H61" s="202"/>
      <c r="I61" s="202"/>
      <c r="J61" s="202"/>
      <c r="K61" s="203"/>
      <c r="L61" s="65">
        <f>SUM(L59:L60)</f>
        <v>10</v>
      </c>
      <c r="M61" s="65">
        <f>SUM(M59:M60)</f>
        <v>10300912</v>
      </c>
      <c r="N61" s="65">
        <f>SUM(N59:N60)</f>
        <v>5768209.7599999998</v>
      </c>
    </row>
    <row r="62" spans="1:14" ht="12.95" customHeight="1">
      <c r="A62" s="58"/>
      <c r="B62" s="204" t="s">
        <v>93</v>
      </c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6"/>
    </row>
    <row r="63" spans="1:14" ht="12.95" customHeight="1">
      <c r="A63" s="58"/>
      <c r="B63" s="46" t="s">
        <v>225</v>
      </c>
      <c r="C63" s="59" t="s">
        <v>226</v>
      </c>
      <c r="D63" s="77">
        <v>5.2</v>
      </c>
      <c r="E63" s="77">
        <v>5.2</v>
      </c>
      <c r="F63" s="77">
        <v>5.15</v>
      </c>
      <c r="G63" s="77">
        <v>5.16</v>
      </c>
      <c r="H63" s="99">
        <v>5.2</v>
      </c>
      <c r="I63" s="77">
        <v>5.2</v>
      </c>
      <c r="J63" s="77">
        <v>5.2</v>
      </c>
      <c r="K63" s="78">
        <v>0</v>
      </c>
      <c r="L63" s="79">
        <v>5</v>
      </c>
      <c r="M63" s="80">
        <v>11469</v>
      </c>
      <c r="N63" s="80">
        <v>59186.9</v>
      </c>
    </row>
    <row r="64" spans="1:14" ht="12.95" customHeight="1">
      <c r="A64" s="58"/>
      <c r="B64" s="199" t="s">
        <v>287</v>
      </c>
      <c r="C64" s="200"/>
      <c r="D64" s="201"/>
      <c r="E64" s="202"/>
      <c r="F64" s="202"/>
      <c r="G64" s="202"/>
      <c r="H64" s="202"/>
      <c r="I64" s="202"/>
      <c r="J64" s="202"/>
      <c r="K64" s="203"/>
      <c r="L64" s="65">
        <f>SUM(L63)</f>
        <v>5</v>
      </c>
      <c r="M64" s="65">
        <f>SUM(M63)</f>
        <v>11469</v>
      </c>
      <c r="N64" s="65">
        <f>SUM(N63)</f>
        <v>59186.9</v>
      </c>
    </row>
    <row r="65" spans="1:14" ht="12.95" customHeight="1">
      <c r="A65" s="58"/>
      <c r="B65" s="204" t="s">
        <v>83</v>
      </c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6"/>
    </row>
    <row r="66" spans="1:14" ht="12.95" customHeight="1">
      <c r="A66" s="58"/>
      <c r="B66" s="46" t="s">
        <v>35</v>
      </c>
      <c r="C66" s="59" t="s">
        <v>36</v>
      </c>
      <c r="D66" s="82">
        <v>2.85</v>
      </c>
      <c r="E66" s="82">
        <v>2.85</v>
      </c>
      <c r="F66" s="82">
        <v>2.85</v>
      </c>
      <c r="G66" s="82">
        <v>2.85</v>
      </c>
      <c r="H66" s="82">
        <v>2.89</v>
      </c>
      <c r="I66" s="82">
        <v>2.85</v>
      </c>
      <c r="J66" s="82">
        <v>2.9</v>
      </c>
      <c r="K66" s="87">
        <v>-1.72</v>
      </c>
      <c r="L66" s="88">
        <v>5</v>
      </c>
      <c r="M66" s="89">
        <v>274997</v>
      </c>
      <c r="N66" s="89">
        <v>783741.45</v>
      </c>
    </row>
    <row r="67" spans="1:14" ht="12.95" customHeight="1">
      <c r="A67" s="58"/>
      <c r="B67" s="46" t="s">
        <v>87</v>
      </c>
      <c r="C67" s="59" t="s">
        <v>37</v>
      </c>
      <c r="D67" s="82">
        <v>0.86</v>
      </c>
      <c r="E67" s="82">
        <v>0.86</v>
      </c>
      <c r="F67" s="82">
        <v>0.81</v>
      </c>
      <c r="G67" s="82">
        <v>0.81</v>
      </c>
      <c r="H67" s="82">
        <v>0.9</v>
      </c>
      <c r="I67" s="82">
        <v>0.81</v>
      </c>
      <c r="J67" s="82">
        <v>0.9</v>
      </c>
      <c r="K67" s="87">
        <v>-10</v>
      </c>
      <c r="L67" s="88">
        <v>4</v>
      </c>
      <c r="M67" s="89">
        <v>307225</v>
      </c>
      <c r="N67" s="89">
        <v>249203.5</v>
      </c>
    </row>
    <row r="68" spans="1:14" ht="12.95" customHeight="1">
      <c r="A68" s="58"/>
      <c r="B68" s="199" t="s">
        <v>90</v>
      </c>
      <c r="C68" s="200"/>
      <c r="D68" s="201"/>
      <c r="E68" s="202"/>
      <c r="F68" s="202"/>
      <c r="G68" s="202"/>
      <c r="H68" s="202"/>
      <c r="I68" s="202"/>
      <c r="J68" s="202"/>
      <c r="K68" s="203"/>
      <c r="L68" s="65">
        <f>SUM(L66:L67)</f>
        <v>9</v>
      </c>
      <c r="M68" s="65">
        <f>SUM(M66:M67)</f>
        <v>582222</v>
      </c>
      <c r="N68" s="65">
        <f>SUM(N66:N67)</f>
        <v>1032944.95</v>
      </c>
    </row>
    <row r="69" spans="1:14" ht="12.95" customHeight="1">
      <c r="A69" s="58"/>
      <c r="B69" s="204" t="s">
        <v>31</v>
      </c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6"/>
    </row>
    <row r="70" spans="1:14" ht="12.95" customHeight="1">
      <c r="A70" s="58"/>
      <c r="B70" s="46" t="s">
        <v>294</v>
      </c>
      <c r="C70" s="59" t="s">
        <v>295</v>
      </c>
      <c r="D70" s="77">
        <v>27.3</v>
      </c>
      <c r="E70" s="77">
        <v>27.3</v>
      </c>
      <c r="F70" s="77">
        <v>27.3</v>
      </c>
      <c r="G70" s="82">
        <v>27.3</v>
      </c>
      <c r="H70" s="82">
        <v>27.3</v>
      </c>
      <c r="I70" s="82">
        <v>27.3</v>
      </c>
      <c r="J70" s="77">
        <v>27.3</v>
      </c>
      <c r="K70" s="78">
        <v>0</v>
      </c>
      <c r="L70" s="79">
        <v>1</v>
      </c>
      <c r="M70" s="80">
        <v>182</v>
      </c>
      <c r="N70" s="80">
        <v>4968.6000000000004</v>
      </c>
    </row>
    <row r="71" spans="1:14" ht="12.95" customHeight="1">
      <c r="A71" s="58"/>
      <c r="B71" s="199" t="s">
        <v>91</v>
      </c>
      <c r="C71" s="200"/>
      <c r="D71" s="201"/>
      <c r="E71" s="202"/>
      <c r="F71" s="202"/>
      <c r="G71" s="202"/>
      <c r="H71" s="202"/>
      <c r="I71" s="202"/>
      <c r="J71" s="202"/>
      <c r="K71" s="203"/>
      <c r="L71" s="65">
        <f>SUM(L70:L70)</f>
        <v>1</v>
      </c>
      <c r="M71" s="65">
        <f>SUM(M70:M70)</f>
        <v>182</v>
      </c>
      <c r="N71" s="65">
        <f>SUM(N70:N70)</f>
        <v>4968.6000000000004</v>
      </c>
    </row>
    <row r="72" spans="1:14" s="52" customFormat="1" ht="12.95" customHeight="1">
      <c r="B72" s="66" t="s">
        <v>121</v>
      </c>
      <c r="C72" s="196"/>
      <c r="D72" s="197"/>
      <c r="E72" s="197"/>
      <c r="F72" s="197"/>
      <c r="G72" s="197"/>
      <c r="H72" s="197"/>
      <c r="I72" s="197"/>
      <c r="J72" s="197"/>
      <c r="K72" s="198"/>
      <c r="L72" s="67">
        <f>L68++L61+L64+L71</f>
        <v>25</v>
      </c>
      <c r="M72" s="67">
        <f t="shared" ref="M72:N72" si="0">M68++M61+M64+M71</f>
        <v>10894785</v>
      </c>
      <c r="N72" s="67">
        <f t="shared" si="0"/>
        <v>6865310.21</v>
      </c>
    </row>
    <row r="73" spans="1:14" s="52" customFormat="1" ht="22.5" customHeight="1">
      <c r="A73" s="51"/>
      <c r="B73" s="207" t="s">
        <v>314</v>
      </c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9"/>
    </row>
    <row r="74" spans="1:14" s="52" customFormat="1" ht="44.25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ht="12.95" customHeight="1">
      <c r="A75" s="58"/>
      <c r="B75" s="204" t="s">
        <v>82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6"/>
    </row>
    <row r="76" spans="1:14" ht="12.95" customHeight="1">
      <c r="A76" s="58"/>
      <c r="B76" s="93" t="s">
        <v>190</v>
      </c>
      <c r="C76" s="94" t="s">
        <v>191</v>
      </c>
      <c r="D76" s="90">
        <v>1.45</v>
      </c>
      <c r="E76" s="99">
        <v>1.45</v>
      </c>
      <c r="F76" s="99">
        <v>1.45</v>
      </c>
      <c r="G76" s="99">
        <v>1.45</v>
      </c>
      <c r="H76" s="99">
        <v>1.45</v>
      </c>
      <c r="I76" s="99">
        <v>1.45</v>
      </c>
      <c r="J76" s="99">
        <v>1.45</v>
      </c>
      <c r="K76" s="100">
        <v>0</v>
      </c>
      <c r="L76" s="97">
        <v>3</v>
      </c>
      <c r="M76" s="98">
        <v>24978</v>
      </c>
      <c r="N76" s="98">
        <v>36218.1</v>
      </c>
    </row>
    <row r="77" spans="1:14" ht="12.95" customHeight="1">
      <c r="A77" s="58"/>
      <c r="B77" s="93" t="s">
        <v>85</v>
      </c>
      <c r="C77" s="94" t="s">
        <v>42</v>
      </c>
      <c r="D77" s="90">
        <v>1.7</v>
      </c>
      <c r="E77" s="99">
        <v>1.75</v>
      </c>
      <c r="F77" s="99">
        <v>1.7</v>
      </c>
      <c r="G77" s="99">
        <v>1.71</v>
      </c>
      <c r="H77" s="99">
        <v>1.75</v>
      </c>
      <c r="I77" s="99">
        <v>1.75</v>
      </c>
      <c r="J77" s="99">
        <v>1.75</v>
      </c>
      <c r="K77" s="100">
        <v>0</v>
      </c>
      <c r="L77" s="97">
        <v>3</v>
      </c>
      <c r="M77" s="98">
        <v>67683</v>
      </c>
      <c r="N77" s="98">
        <v>115488.5</v>
      </c>
    </row>
    <row r="78" spans="1:14" ht="12.95" customHeight="1">
      <c r="A78" s="58"/>
      <c r="B78" s="199" t="s">
        <v>90</v>
      </c>
      <c r="C78" s="200"/>
      <c r="D78" s="201"/>
      <c r="E78" s="202"/>
      <c r="F78" s="202"/>
      <c r="G78" s="202"/>
      <c r="H78" s="202"/>
      <c r="I78" s="202"/>
      <c r="J78" s="202"/>
      <c r="K78" s="203"/>
      <c r="L78" s="65">
        <f>SUM(L76:L77)</f>
        <v>6</v>
      </c>
      <c r="M78" s="65">
        <f>SUM(M76:M77)</f>
        <v>92661</v>
      </c>
      <c r="N78" s="65">
        <f>SUM(N76:N77)</f>
        <v>151706.6</v>
      </c>
    </row>
    <row r="79" spans="1:14" ht="12.95" customHeight="1">
      <c r="A79" s="58"/>
      <c r="B79" s="204" t="s">
        <v>83</v>
      </c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6"/>
    </row>
    <row r="80" spans="1:14" ht="12.95" customHeight="1">
      <c r="A80" s="58"/>
      <c r="B80" s="93" t="s">
        <v>251</v>
      </c>
      <c r="C80" s="94" t="s">
        <v>252</v>
      </c>
      <c r="D80" s="90">
        <v>1.6</v>
      </c>
      <c r="E80" s="99">
        <v>1.6</v>
      </c>
      <c r="F80" s="99">
        <v>1.6</v>
      </c>
      <c r="G80" s="99">
        <v>1.6</v>
      </c>
      <c r="H80" s="99">
        <v>1.6</v>
      </c>
      <c r="I80" s="99">
        <v>1.6</v>
      </c>
      <c r="J80" s="99">
        <v>1.6</v>
      </c>
      <c r="K80" s="100">
        <v>0</v>
      </c>
      <c r="L80" s="97">
        <v>2</v>
      </c>
      <c r="M80" s="98">
        <v>6312</v>
      </c>
      <c r="N80" s="98">
        <v>10099.200000000001</v>
      </c>
    </row>
    <row r="81" spans="1:14" ht="12.95" customHeight="1">
      <c r="A81" s="58"/>
      <c r="B81" s="93" t="s">
        <v>146</v>
      </c>
      <c r="C81" s="94" t="s">
        <v>147</v>
      </c>
      <c r="D81" s="99">
        <v>1.65</v>
      </c>
      <c r="E81" s="99">
        <v>1.65</v>
      </c>
      <c r="F81" s="99">
        <v>1.65</v>
      </c>
      <c r="G81" s="99">
        <v>1.65</v>
      </c>
      <c r="H81" s="99">
        <v>1.67</v>
      </c>
      <c r="I81" s="99">
        <v>1.65</v>
      </c>
      <c r="J81" s="99">
        <v>1.67</v>
      </c>
      <c r="K81" s="100">
        <v>-1.2</v>
      </c>
      <c r="L81" s="97">
        <v>1</v>
      </c>
      <c r="M81" s="98">
        <v>100000</v>
      </c>
      <c r="N81" s="98">
        <v>165000</v>
      </c>
    </row>
    <row r="82" spans="1:14" ht="15.75">
      <c r="A82" s="58"/>
      <c r="B82" s="93" t="s">
        <v>303</v>
      </c>
      <c r="C82" s="94" t="s">
        <v>302</v>
      </c>
      <c r="D82" s="99">
        <v>2.4</v>
      </c>
      <c r="E82" s="99">
        <v>2.65</v>
      </c>
      <c r="F82" s="99">
        <v>2.4</v>
      </c>
      <c r="G82" s="99">
        <v>2.42</v>
      </c>
      <c r="H82" s="99">
        <v>2.5</v>
      </c>
      <c r="I82" s="99">
        <v>2.65</v>
      </c>
      <c r="J82" s="99">
        <v>2.5</v>
      </c>
      <c r="K82" s="100">
        <v>6</v>
      </c>
      <c r="L82" s="97">
        <v>5</v>
      </c>
      <c r="M82" s="98">
        <v>119000</v>
      </c>
      <c r="N82" s="98">
        <v>288250</v>
      </c>
    </row>
    <row r="83" spans="1:14" ht="12.95" customHeight="1">
      <c r="A83" s="58"/>
      <c r="B83" s="93" t="s">
        <v>202</v>
      </c>
      <c r="C83" s="94" t="s">
        <v>203</v>
      </c>
      <c r="D83" s="90">
        <v>1.9</v>
      </c>
      <c r="E83" s="99">
        <v>1.9</v>
      </c>
      <c r="F83" s="99">
        <v>1.9</v>
      </c>
      <c r="G83" s="99">
        <v>1.9</v>
      </c>
      <c r="H83" s="99">
        <v>1.9</v>
      </c>
      <c r="I83" s="99">
        <v>1.9</v>
      </c>
      <c r="J83" s="99">
        <v>1.9</v>
      </c>
      <c r="K83" s="100">
        <v>0</v>
      </c>
      <c r="L83" s="97">
        <v>5</v>
      </c>
      <c r="M83" s="98">
        <v>587847</v>
      </c>
      <c r="N83" s="98">
        <v>1116909.3</v>
      </c>
    </row>
    <row r="84" spans="1:14" ht="12.95" customHeight="1">
      <c r="A84" s="58"/>
      <c r="B84" s="93" t="s">
        <v>38</v>
      </c>
      <c r="C84" s="94" t="s">
        <v>39</v>
      </c>
      <c r="D84" s="90">
        <v>1.33</v>
      </c>
      <c r="E84" s="99">
        <v>1.35</v>
      </c>
      <c r="F84" s="99">
        <v>1.3</v>
      </c>
      <c r="G84" s="99">
        <v>1.32</v>
      </c>
      <c r="H84" s="99">
        <v>1.35</v>
      </c>
      <c r="I84" s="99">
        <v>1.35</v>
      </c>
      <c r="J84" s="99">
        <v>1.35</v>
      </c>
      <c r="K84" s="100">
        <v>0</v>
      </c>
      <c r="L84" s="97">
        <v>15</v>
      </c>
      <c r="M84" s="98">
        <v>7238000</v>
      </c>
      <c r="N84" s="98">
        <v>9564620</v>
      </c>
    </row>
    <row r="85" spans="1:14" ht="12.95" customHeight="1">
      <c r="A85" s="58"/>
      <c r="B85" s="199" t="s">
        <v>90</v>
      </c>
      <c r="C85" s="200"/>
      <c r="D85" s="201"/>
      <c r="E85" s="202"/>
      <c r="F85" s="202"/>
      <c r="G85" s="202"/>
      <c r="H85" s="202"/>
      <c r="I85" s="202"/>
      <c r="J85" s="202"/>
      <c r="K85" s="203"/>
      <c r="L85" s="65">
        <f>SUM(L80:L84)</f>
        <v>28</v>
      </c>
      <c r="M85" s="65">
        <f>SUM(M80:M84)</f>
        <v>8051159</v>
      </c>
      <c r="N85" s="65">
        <f>SUM(N80:N84)</f>
        <v>11144878.5</v>
      </c>
    </row>
    <row r="86" spans="1:14" ht="12.95" customHeight="1">
      <c r="A86" s="58"/>
      <c r="B86" s="204" t="s">
        <v>31</v>
      </c>
      <c r="C86" s="205"/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6"/>
    </row>
    <row r="87" spans="1:14" ht="12.95" customHeight="1">
      <c r="A87" s="58"/>
      <c r="B87" s="93" t="s">
        <v>223</v>
      </c>
      <c r="C87" s="94" t="s">
        <v>224</v>
      </c>
      <c r="D87" s="77">
        <v>18.510000000000002</v>
      </c>
      <c r="E87" s="77">
        <v>18.510000000000002</v>
      </c>
      <c r="F87" s="77">
        <v>18.45</v>
      </c>
      <c r="G87" s="82">
        <v>18.46</v>
      </c>
      <c r="H87" s="82">
        <v>18.510000000000002</v>
      </c>
      <c r="I87" s="82">
        <v>18.45</v>
      </c>
      <c r="J87" s="77">
        <v>18.510000000000002</v>
      </c>
      <c r="K87" s="78">
        <v>-0.32</v>
      </c>
      <c r="L87" s="79">
        <v>6</v>
      </c>
      <c r="M87" s="80">
        <v>64469</v>
      </c>
      <c r="N87" s="80">
        <v>1190321.19</v>
      </c>
    </row>
    <row r="88" spans="1:14" ht="12.95" customHeight="1">
      <c r="A88" s="58"/>
      <c r="B88" s="199" t="s">
        <v>91</v>
      </c>
      <c r="C88" s="200"/>
      <c r="D88" s="201"/>
      <c r="E88" s="202"/>
      <c r="F88" s="202"/>
      <c r="G88" s="202"/>
      <c r="H88" s="202"/>
      <c r="I88" s="202"/>
      <c r="J88" s="202"/>
      <c r="K88" s="203"/>
      <c r="L88" s="65">
        <f>SUM(L87:L87)</f>
        <v>6</v>
      </c>
      <c r="M88" s="65">
        <f>SUM(M87:M87)</f>
        <v>64469</v>
      </c>
      <c r="N88" s="65">
        <f>SUM(N87:N87)</f>
        <v>1190321.19</v>
      </c>
    </row>
    <row r="89" spans="1:14" ht="12.95" customHeight="1">
      <c r="A89" s="58"/>
      <c r="B89" s="204" t="s">
        <v>84</v>
      </c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6"/>
    </row>
    <row r="90" spans="1:14" ht="12.95" customHeight="1">
      <c r="A90" s="58"/>
      <c r="B90" s="46" t="s">
        <v>186</v>
      </c>
      <c r="C90" s="59" t="s">
        <v>187</v>
      </c>
      <c r="D90" s="63">
        <v>6.79</v>
      </c>
      <c r="E90" s="77">
        <v>6.79</v>
      </c>
      <c r="F90" s="77">
        <v>6.65</v>
      </c>
      <c r="G90" s="77">
        <v>6.68</v>
      </c>
      <c r="H90" s="77">
        <v>6.79</v>
      </c>
      <c r="I90" s="77">
        <v>6.66</v>
      </c>
      <c r="J90" s="77">
        <v>6.78</v>
      </c>
      <c r="K90" s="100">
        <v>-1.77</v>
      </c>
      <c r="L90" s="79">
        <v>113</v>
      </c>
      <c r="M90" s="80">
        <v>28036776</v>
      </c>
      <c r="N90" s="80">
        <v>187368078.19999999</v>
      </c>
    </row>
    <row r="91" spans="1:14" ht="12.95" customHeight="1">
      <c r="A91" s="58"/>
      <c r="B91" s="199" t="s">
        <v>181</v>
      </c>
      <c r="C91" s="200"/>
      <c r="D91" s="201"/>
      <c r="E91" s="202"/>
      <c r="F91" s="202"/>
      <c r="G91" s="202"/>
      <c r="H91" s="202"/>
      <c r="I91" s="202"/>
      <c r="J91" s="202"/>
      <c r="K91" s="203"/>
      <c r="L91" s="64">
        <f>L90</f>
        <v>113</v>
      </c>
      <c r="M91" s="64">
        <f t="shared" ref="M91:N91" si="1">M90</f>
        <v>28036776</v>
      </c>
      <c r="N91" s="80">
        <f t="shared" si="1"/>
        <v>187368078.19999999</v>
      </c>
    </row>
    <row r="92" spans="1:14" s="52" customFormat="1" ht="12.95" customHeight="1">
      <c r="B92" s="66" t="s">
        <v>70</v>
      </c>
      <c r="C92" s="196"/>
      <c r="D92" s="197"/>
      <c r="E92" s="197"/>
      <c r="F92" s="197"/>
      <c r="G92" s="197"/>
      <c r="H92" s="197"/>
      <c r="I92" s="197"/>
      <c r="J92" s="197"/>
      <c r="K92" s="198"/>
      <c r="L92" s="67">
        <f>L91+L88+L85+L78</f>
        <v>153</v>
      </c>
      <c r="M92" s="67">
        <f t="shared" ref="M92:N92" si="2">M91+M88+M85+M78</f>
        <v>36245065</v>
      </c>
      <c r="N92" s="67">
        <f t="shared" si="2"/>
        <v>199854984.48999998</v>
      </c>
    </row>
    <row r="93" spans="1:14" s="52" customFormat="1" ht="12.95" customHeight="1">
      <c r="B93" s="66" t="s">
        <v>40</v>
      </c>
      <c r="C93" s="196"/>
      <c r="D93" s="197"/>
      <c r="E93" s="197"/>
      <c r="F93" s="197"/>
      <c r="G93" s="197"/>
      <c r="H93" s="197"/>
      <c r="I93" s="197"/>
      <c r="J93" s="197"/>
      <c r="K93" s="198"/>
      <c r="L93" s="67">
        <f>L92+L72+L55</f>
        <v>1631</v>
      </c>
      <c r="M93" s="67">
        <f>M92+M72+M55</f>
        <v>1098143800</v>
      </c>
      <c r="N93" s="67">
        <f>N92+N72+N55</f>
        <v>1635454335.5899999</v>
      </c>
    </row>
    <row r="94" spans="1:14" ht="12.95" customHeight="1">
      <c r="A94" s="58"/>
      <c r="N94" s="71"/>
    </row>
    <row r="95" spans="1:14" s="52" customFormat="1" ht="18.75" customHeight="1">
      <c r="B95" s="58"/>
      <c r="C95" s="68"/>
      <c r="D95" s="58"/>
      <c r="E95" s="58"/>
      <c r="F95" s="58"/>
      <c r="G95" s="58"/>
      <c r="H95" s="58"/>
      <c r="I95" s="58"/>
      <c r="J95" s="69"/>
      <c r="K95" s="70"/>
      <c r="L95" s="71"/>
      <c r="M95" s="71"/>
      <c r="N95" s="72"/>
    </row>
    <row r="96" spans="1:14" s="52" customFormat="1" ht="18.75" customHeight="1">
      <c r="B96" s="58"/>
      <c r="C96" s="68"/>
      <c r="D96" s="58"/>
      <c r="E96" s="58"/>
      <c r="F96" s="58"/>
      <c r="G96" s="58"/>
      <c r="H96" s="58"/>
      <c r="I96" s="58"/>
      <c r="J96" s="69"/>
      <c r="K96" s="70"/>
      <c r="L96" s="71"/>
      <c r="M96" s="71"/>
      <c r="N96" s="72"/>
    </row>
    <row r="97" spans="1:1" ht="12.95" customHeight="1">
      <c r="A97" s="58"/>
    </row>
  </sheetData>
  <mergeCells count="52">
    <mergeCell ref="B56:N56"/>
    <mergeCell ref="B58:N58"/>
    <mergeCell ref="B61:C61"/>
    <mergeCell ref="D61:K61"/>
    <mergeCell ref="B35:N35"/>
    <mergeCell ref="D42:K42"/>
    <mergeCell ref="B42:C42"/>
    <mergeCell ref="C55:K55"/>
    <mergeCell ref="B43:N43"/>
    <mergeCell ref="D47:K47"/>
    <mergeCell ref="B47:C47"/>
    <mergeCell ref="B48:N48"/>
    <mergeCell ref="B54:C54"/>
    <mergeCell ref="D54:K54"/>
    <mergeCell ref="C93:K93"/>
    <mergeCell ref="B73:N73"/>
    <mergeCell ref="C92:K92"/>
    <mergeCell ref="B79:N79"/>
    <mergeCell ref="B85:C85"/>
    <mergeCell ref="D85:K85"/>
    <mergeCell ref="B89:N89"/>
    <mergeCell ref="B91:C91"/>
    <mergeCell ref="D91:K91"/>
    <mergeCell ref="B88:C88"/>
    <mergeCell ref="D88:K88"/>
    <mergeCell ref="B86:N86"/>
    <mergeCell ref="B75:N75"/>
    <mergeCell ref="B78:C78"/>
    <mergeCell ref="D78:K78"/>
    <mergeCell ref="B1:N1"/>
    <mergeCell ref="B3:N3"/>
    <mergeCell ref="B21:C21"/>
    <mergeCell ref="D21:K21"/>
    <mergeCell ref="B22:N22"/>
    <mergeCell ref="B25:C25"/>
    <mergeCell ref="D25:K25"/>
    <mergeCell ref="B29:N29"/>
    <mergeCell ref="B34:C34"/>
    <mergeCell ref="D34:K34"/>
    <mergeCell ref="B26:N26"/>
    <mergeCell ref="B28:C28"/>
    <mergeCell ref="D28:K28"/>
    <mergeCell ref="C72:K72"/>
    <mergeCell ref="B68:C68"/>
    <mergeCell ref="D68:K68"/>
    <mergeCell ref="B62:N62"/>
    <mergeCell ref="B64:C64"/>
    <mergeCell ref="D64:K64"/>
    <mergeCell ref="B69:N69"/>
    <mergeCell ref="B71:C71"/>
    <mergeCell ref="D71:K71"/>
    <mergeCell ref="B65:N6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5"/>
  <sheetViews>
    <sheetView zoomScale="130" zoomScaleNormal="130" workbookViewId="0">
      <selection activeCell="D12" sqref="D1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3" t="s">
        <v>317</v>
      </c>
      <c r="B1" s="213"/>
      <c r="C1" s="213"/>
      <c r="D1" s="213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10" t="s">
        <v>29</v>
      </c>
      <c r="B3" s="211"/>
      <c r="C3" s="211"/>
      <c r="D3" s="212"/>
    </row>
    <row r="4" spans="1:4" ht="12.6" customHeight="1">
      <c r="A4" s="46" t="s">
        <v>216</v>
      </c>
      <c r="B4" s="59" t="s">
        <v>148</v>
      </c>
      <c r="C4" s="99">
        <v>0.16</v>
      </c>
      <c r="D4" s="99">
        <v>0.16</v>
      </c>
    </row>
    <row r="5" spans="1:4" ht="12.6" customHeight="1">
      <c r="A5" s="46" t="s">
        <v>163</v>
      </c>
      <c r="B5" s="59" t="s">
        <v>164</v>
      </c>
      <c r="C5" s="99">
        <v>0.95</v>
      </c>
      <c r="D5" s="99">
        <v>0.95</v>
      </c>
    </row>
    <row r="6" spans="1:4" ht="12.6" customHeight="1">
      <c r="A6" s="46" t="s">
        <v>153</v>
      </c>
      <c r="B6" s="59" t="s">
        <v>154</v>
      </c>
      <c r="C6" s="47">
        <v>2.2000000000000002</v>
      </c>
      <c r="D6" s="47">
        <v>2.2000000000000002</v>
      </c>
    </row>
    <row r="7" spans="1:4" ht="12.6" customHeight="1">
      <c r="A7" s="214" t="s">
        <v>93</v>
      </c>
      <c r="B7" s="215"/>
      <c r="C7" s="215"/>
      <c r="D7" s="216"/>
    </row>
    <row r="8" spans="1:4" ht="12.6" customHeight="1">
      <c r="A8" s="46" t="s">
        <v>179</v>
      </c>
      <c r="B8" s="59" t="s">
        <v>180</v>
      </c>
      <c r="C8" s="77">
        <v>0.44</v>
      </c>
      <c r="D8" s="77">
        <v>0.44</v>
      </c>
    </row>
    <row r="9" spans="1:4" ht="12.6" customHeight="1">
      <c r="A9" s="46" t="s">
        <v>271</v>
      </c>
      <c r="B9" s="59" t="s">
        <v>272</v>
      </c>
      <c r="C9" s="77">
        <v>0.78</v>
      </c>
      <c r="D9" s="77">
        <v>0.78</v>
      </c>
    </row>
    <row r="10" spans="1:4" ht="12.6" customHeight="1">
      <c r="A10" s="214" t="s">
        <v>82</v>
      </c>
      <c r="B10" s="215"/>
      <c r="C10" s="215"/>
      <c r="D10" s="216"/>
    </row>
    <row r="11" spans="1:4" ht="12.6" customHeight="1">
      <c r="A11" s="46" t="s">
        <v>175</v>
      </c>
      <c r="B11" s="59" t="s">
        <v>176</v>
      </c>
      <c r="C11" s="77">
        <v>0.71</v>
      </c>
      <c r="D11" s="77">
        <v>0.71</v>
      </c>
    </row>
    <row r="12" spans="1:4" ht="12.6" customHeight="1">
      <c r="A12" s="46" t="s">
        <v>157</v>
      </c>
      <c r="B12" s="59" t="s">
        <v>158</v>
      </c>
      <c r="C12" s="77">
        <v>0.65</v>
      </c>
      <c r="D12" s="77">
        <v>0.65</v>
      </c>
    </row>
    <row r="13" spans="1:4" ht="12.6" customHeight="1">
      <c r="A13" s="214" t="s">
        <v>83</v>
      </c>
      <c r="B13" s="215"/>
      <c r="C13" s="215"/>
      <c r="D13" s="216"/>
    </row>
    <row r="14" spans="1:4" ht="12.6" customHeight="1">
      <c r="A14" s="46" t="s">
        <v>167</v>
      </c>
      <c r="B14" s="59" t="s">
        <v>168</v>
      </c>
      <c r="C14" s="77">
        <v>2.81</v>
      </c>
      <c r="D14" s="77">
        <v>2.85</v>
      </c>
    </row>
    <row r="15" spans="1:4" ht="12.6" customHeight="1">
      <c r="A15" s="46" t="s">
        <v>96</v>
      </c>
      <c r="B15" s="59" t="s">
        <v>97</v>
      </c>
      <c r="C15" s="99">
        <v>5.6</v>
      </c>
      <c r="D15" s="114">
        <v>5.6</v>
      </c>
    </row>
    <row r="16" spans="1:4" ht="12.6" customHeight="1">
      <c r="A16" s="46" t="s">
        <v>110</v>
      </c>
      <c r="B16" s="59" t="s">
        <v>111</v>
      </c>
      <c r="C16" s="77">
        <v>2</v>
      </c>
      <c r="D16" s="77">
        <v>2</v>
      </c>
    </row>
    <row r="17" spans="1:4" ht="12.6" customHeight="1">
      <c r="A17" s="210" t="s">
        <v>31</v>
      </c>
      <c r="B17" s="211" t="s">
        <v>31</v>
      </c>
      <c r="C17" s="211"/>
      <c r="D17" s="212"/>
    </row>
    <row r="18" spans="1:4" ht="12.6" customHeight="1">
      <c r="A18" s="46" t="s">
        <v>282</v>
      </c>
      <c r="B18" s="59" t="s">
        <v>281</v>
      </c>
      <c r="C18" s="99">
        <v>9</v>
      </c>
      <c r="D18" s="99">
        <v>9</v>
      </c>
    </row>
    <row r="19" spans="1:4" ht="12.6" customHeight="1">
      <c r="A19" s="46" t="s">
        <v>210</v>
      </c>
      <c r="B19" s="59" t="s">
        <v>211</v>
      </c>
      <c r="C19" s="99">
        <v>103</v>
      </c>
      <c r="D19" s="99">
        <v>103</v>
      </c>
    </row>
    <row r="20" spans="1:4" ht="12.6" customHeight="1">
      <c r="A20" s="210" t="s">
        <v>84</v>
      </c>
      <c r="B20" s="211"/>
      <c r="C20" s="211"/>
      <c r="D20" s="212"/>
    </row>
    <row r="21" spans="1:4" ht="12.6" customHeight="1">
      <c r="A21" s="46" t="s">
        <v>273</v>
      </c>
      <c r="B21" s="59" t="s">
        <v>274</v>
      </c>
      <c r="C21" s="99">
        <v>5.99</v>
      </c>
      <c r="D21" s="99">
        <v>5.99</v>
      </c>
    </row>
    <row r="22" spans="1:4" ht="24" customHeight="1">
      <c r="A22" s="73" t="s">
        <v>41</v>
      </c>
      <c r="B22" s="73" t="s">
        <v>20</v>
      </c>
      <c r="C22" s="73" t="s">
        <v>92</v>
      </c>
      <c r="D22" s="73" t="s">
        <v>19</v>
      </c>
    </row>
    <row r="23" spans="1:4" ht="12.6" customHeight="1">
      <c r="A23" s="214" t="s">
        <v>29</v>
      </c>
      <c r="B23" s="215"/>
      <c r="C23" s="215"/>
      <c r="D23" s="216"/>
    </row>
    <row r="24" spans="1:4" ht="12.6" customHeight="1">
      <c r="A24" s="46" t="s">
        <v>319</v>
      </c>
      <c r="B24" s="59" t="s">
        <v>320</v>
      </c>
      <c r="C24" s="99">
        <v>0.05</v>
      </c>
      <c r="D24" s="99">
        <v>0.05</v>
      </c>
    </row>
    <row r="25" spans="1:4" ht="12.6" customHeight="1">
      <c r="A25" s="46" t="s">
        <v>140</v>
      </c>
      <c r="B25" s="59" t="s">
        <v>141</v>
      </c>
      <c r="C25" s="99">
        <v>0.1</v>
      </c>
      <c r="D25" s="99">
        <v>0.1</v>
      </c>
    </row>
    <row r="26" spans="1:4" ht="12.6" customHeight="1">
      <c r="A26" s="46" t="s">
        <v>199</v>
      </c>
      <c r="B26" s="59" t="s">
        <v>198</v>
      </c>
      <c r="C26" s="99">
        <v>0.2</v>
      </c>
      <c r="D26" s="99">
        <v>0.2</v>
      </c>
    </row>
    <row r="27" spans="1:4" ht="12.6" customHeight="1">
      <c r="A27" s="46" t="s">
        <v>279</v>
      </c>
      <c r="B27" s="59" t="s">
        <v>280</v>
      </c>
      <c r="C27" s="99">
        <v>0.3</v>
      </c>
      <c r="D27" s="99">
        <v>0.3</v>
      </c>
    </row>
    <row r="28" spans="1:4" ht="12.6" customHeight="1">
      <c r="A28" s="105" t="s">
        <v>269</v>
      </c>
      <c r="B28" s="106" t="s">
        <v>270</v>
      </c>
      <c r="C28" s="99">
        <v>1.05</v>
      </c>
      <c r="D28" s="99">
        <v>1.05</v>
      </c>
    </row>
    <row r="29" spans="1:4" ht="12.6" customHeight="1">
      <c r="A29" s="105" t="s">
        <v>261</v>
      </c>
      <c r="B29" s="106" t="s">
        <v>262</v>
      </c>
      <c r="C29" s="99">
        <v>0.09</v>
      </c>
      <c r="D29" s="99">
        <v>0.09</v>
      </c>
    </row>
    <row r="30" spans="1:4" ht="12.6" customHeight="1">
      <c r="A30" s="46" t="s">
        <v>247</v>
      </c>
      <c r="B30" s="59" t="s">
        <v>248</v>
      </c>
      <c r="C30" s="99">
        <v>1</v>
      </c>
      <c r="D30" s="99">
        <v>1</v>
      </c>
    </row>
    <row r="31" spans="1:4" ht="12.6" customHeight="1">
      <c r="A31" s="46" t="s">
        <v>243</v>
      </c>
      <c r="B31" s="59" t="s">
        <v>244</v>
      </c>
      <c r="C31" s="82">
        <v>0.85</v>
      </c>
      <c r="D31" s="77">
        <v>0.85</v>
      </c>
    </row>
    <row r="32" spans="1:4" ht="12.6" customHeight="1">
      <c r="A32" s="46" t="s">
        <v>123</v>
      </c>
      <c r="B32" s="59" t="s">
        <v>122</v>
      </c>
      <c r="C32" s="82">
        <v>1</v>
      </c>
      <c r="D32" s="82">
        <v>1</v>
      </c>
    </row>
    <row r="33" spans="1:4" ht="12.6" customHeight="1">
      <c r="A33" s="46" t="s">
        <v>231</v>
      </c>
      <c r="B33" s="59" t="s">
        <v>232</v>
      </c>
      <c r="C33" s="82">
        <v>1</v>
      </c>
      <c r="D33" s="90">
        <v>1</v>
      </c>
    </row>
    <row r="34" spans="1:4" ht="12.6" customHeight="1">
      <c r="A34" s="85" t="s">
        <v>212</v>
      </c>
      <c r="B34" s="86" t="s">
        <v>213</v>
      </c>
      <c r="C34" s="82">
        <v>1</v>
      </c>
      <c r="D34" s="82">
        <v>1</v>
      </c>
    </row>
    <row r="35" spans="1:4" ht="12.6" customHeight="1">
      <c r="A35" s="46" t="s">
        <v>182</v>
      </c>
      <c r="B35" s="59" t="s">
        <v>183</v>
      </c>
      <c r="C35" s="82">
        <v>0.75</v>
      </c>
      <c r="D35" s="82">
        <v>0.75</v>
      </c>
    </row>
    <row r="36" spans="1:4" ht="12.6" customHeight="1">
      <c r="A36" s="46" t="s">
        <v>144</v>
      </c>
      <c r="B36" s="59" t="s">
        <v>145</v>
      </c>
      <c r="C36" s="82">
        <v>1</v>
      </c>
      <c r="D36" s="82">
        <v>1</v>
      </c>
    </row>
    <row r="37" spans="1:4" ht="12.6" customHeight="1">
      <c r="A37" s="46" t="s">
        <v>98</v>
      </c>
      <c r="B37" s="59" t="s">
        <v>99</v>
      </c>
      <c r="C37" s="82">
        <v>0.94</v>
      </c>
      <c r="D37" s="82">
        <v>0.94</v>
      </c>
    </row>
    <row r="38" spans="1:4" ht="12.6" customHeight="1">
      <c r="A38" s="83" t="s">
        <v>204</v>
      </c>
      <c r="B38" s="84" t="s">
        <v>205</v>
      </c>
      <c r="C38" s="82">
        <v>1</v>
      </c>
      <c r="D38" s="82">
        <v>1</v>
      </c>
    </row>
    <row r="39" spans="1:4" ht="12.6" customHeight="1">
      <c r="A39" s="105" t="s">
        <v>253</v>
      </c>
      <c r="B39" s="106" t="s">
        <v>254</v>
      </c>
      <c r="C39" s="99">
        <v>1</v>
      </c>
      <c r="D39" s="99">
        <v>1</v>
      </c>
    </row>
    <row r="40" spans="1:4" ht="12.6" customHeight="1">
      <c r="A40" s="214" t="s">
        <v>82</v>
      </c>
      <c r="B40" s="215"/>
      <c r="C40" s="215"/>
      <c r="D40" s="216"/>
    </row>
    <row r="41" spans="1:4" ht="12.6" customHeight="1">
      <c r="A41" s="46" t="s">
        <v>33</v>
      </c>
      <c r="B41" s="59" t="s">
        <v>34</v>
      </c>
      <c r="C41" s="99">
        <v>1.68</v>
      </c>
      <c r="D41" s="99">
        <v>1.68</v>
      </c>
    </row>
    <row r="42" spans="1:4" ht="12.6" customHeight="1">
      <c r="A42" s="214" t="s">
        <v>93</v>
      </c>
      <c r="B42" s="215"/>
      <c r="C42" s="215"/>
      <c r="D42" s="216"/>
    </row>
    <row r="43" spans="1:4" ht="12.6" customHeight="1">
      <c r="A43" s="46" t="s">
        <v>221</v>
      </c>
      <c r="B43" s="59" t="s">
        <v>222</v>
      </c>
      <c r="C43" s="99">
        <v>0.82</v>
      </c>
      <c r="D43" s="99">
        <v>0.82</v>
      </c>
    </row>
    <row r="44" spans="1:4" ht="12.6" customHeight="1">
      <c r="A44" s="214" t="s">
        <v>152</v>
      </c>
      <c r="B44" s="215"/>
      <c r="C44" s="215"/>
      <c r="D44" s="216"/>
    </row>
    <row r="45" spans="1:4" ht="12.6" customHeight="1">
      <c r="A45" s="46" t="s">
        <v>151</v>
      </c>
      <c r="B45" s="59" t="s">
        <v>150</v>
      </c>
      <c r="C45" s="99">
        <v>0.69</v>
      </c>
      <c r="D45" s="99">
        <v>0.69</v>
      </c>
    </row>
    <row r="46" spans="1:4" ht="12.6" customHeight="1">
      <c r="A46" s="46" t="s">
        <v>246</v>
      </c>
      <c r="B46" s="59" t="s">
        <v>245</v>
      </c>
      <c r="C46" s="77">
        <v>1.26</v>
      </c>
      <c r="D46" s="77">
        <v>1.26</v>
      </c>
    </row>
    <row r="47" spans="1:4" ht="12.6" customHeight="1">
      <c r="A47" s="214" t="s">
        <v>83</v>
      </c>
      <c r="B47" s="215"/>
      <c r="C47" s="215"/>
      <c r="D47" s="216"/>
    </row>
    <row r="48" spans="1:4" ht="12.6" customHeight="1">
      <c r="A48" s="105" t="s">
        <v>297</v>
      </c>
      <c r="B48" s="106" t="s">
        <v>296</v>
      </c>
      <c r="C48" s="99">
        <v>100</v>
      </c>
      <c r="D48" s="99">
        <v>100</v>
      </c>
    </row>
    <row r="49" spans="1:4" ht="12.6" customHeight="1">
      <c r="A49" s="105" t="s">
        <v>256</v>
      </c>
      <c r="B49" s="106" t="s">
        <v>255</v>
      </c>
      <c r="C49" s="99">
        <v>2.86</v>
      </c>
      <c r="D49" s="99">
        <v>2.86</v>
      </c>
    </row>
    <row r="50" spans="1:4" ht="24" customHeight="1">
      <c r="A50" s="73" t="s">
        <v>41</v>
      </c>
      <c r="B50" s="73" t="s">
        <v>20</v>
      </c>
      <c r="C50" s="73" t="s">
        <v>92</v>
      </c>
      <c r="D50" s="73" t="s">
        <v>19</v>
      </c>
    </row>
    <row r="51" spans="1:4" ht="12.6" customHeight="1">
      <c r="A51" s="214" t="s">
        <v>83</v>
      </c>
      <c r="B51" s="215"/>
      <c r="C51" s="215"/>
      <c r="D51" s="216"/>
    </row>
    <row r="52" spans="1:4">
      <c r="A52" s="93" t="s">
        <v>301</v>
      </c>
      <c r="B52" s="94" t="s">
        <v>300</v>
      </c>
      <c r="C52" s="90">
        <v>2.4</v>
      </c>
      <c r="D52" s="99">
        <v>2.4</v>
      </c>
    </row>
    <row r="53" spans="1:4">
      <c r="A53" s="93" t="s">
        <v>100</v>
      </c>
      <c r="B53" s="94" t="s">
        <v>101</v>
      </c>
      <c r="C53" s="90">
        <v>1.65</v>
      </c>
      <c r="D53" s="99">
        <v>1.65</v>
      </c>
    </row>
    <row r="54" spans="1:4">
      <c r="A54" s="210" t="s">
        <v>31</v>
      </c>
      <c r="B54" s="211" t="s">
        <v>31</v>
      </c>
      <c r="C54" s="211"/>
      <c r="D54" s="212"/>
    </row>
    <row r="55" spans="1:4">
      <c r="A55" s="93" t="s">
        <v>298</v>
      </c>
      <c r="B55" s="94" t="s">
        <v>299</v>
      </c>
      <c r="C55" s="77">
        <v>23</v>
      </c>
      <c r="D55" s="77">
        <v>23</v>
      </c>
    </row>
  </sheetData>
  <mergeCells count="14">
    <mergeCell ref="A54:D54"/>
    <mergeCell ref="A1:D1"/>
    <mergeCell ref="A3:D3"/>
    <mergeCell ref="A20:D20"/>
    <mergeCell ref="A23:D23"/>
    <mergeCell ref="A17:D17"/>
    <mergeCell ref="A13:D13"/>
    <mergeCell ref="A10:D10"/>
    <mergeCell ref="A51:D51"/>
    <mergeCell ref="A44:D44"/>
    <mergeCell ref="A47:D47"/>
    <mergeCell ref="A7:D7"/>
    <mergeCell ref="A42:D42"/>
    <mergeCell ref="A40:D4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2"/>
  <sheetViews>
    <sheetView workbookViewId="0">
      <selection activeCell="O17" sqref="O17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5" t="s">
        <v>0</v>
      </c>
      <c r="C1" s="225"/>
      <c r="D1" s="225"/>
      <c r="E1" s="225"/>
      <c r="F1" s="129"/>
      <c r="H1" s="130"/>
      <c r="I1" s="130"/>
    </row>
    <row r="2" spans="1:9" ht="18">
      <c r="B2" s="225" t="s">
        <v>323</v>
      </c>
      <c r="C2" s="225"/>
      <c r="D2" s="225"/>
      <c r="E2" s="225"/>
      <c r="F2" s="225"/>
      <c r="H2" s="130"/>
      <c r="I2" s="130"/>
    </row>
    <row r="3" spans="1:9" ht="18">
      <c r="B3" s="128" t="s">
        <v>324</v>
      </c>
      <c r="C3" s="131"/>
      <c r="D3" s="132"/>
      <c r="E3" s="129"/>
      <c r="F3" s="129"/>
      <c r="H3" s="130"/>
      <c r="I3" s="130"/>
    </row>
    <row r="4" spans="1:9" ht="13.5" customHeight="1">
      <c r="B4" s="128"/>
      <c r="C4" s="131"/>
      <c r="D4" s="132"/>
      <c r="E4" s="129"/>
      <c r="F4" s="129"/>
      <c r="H4" s="130"/>
      <c r="I4" s="130"/>
    </row>
    <row r="5" spans="1:9" ht="17.100000000000001" customHeight="1">
      <c r="B5" s="226" t="s">
        <v>325</v>
      </c>
      <c r="C5" s="227"/>
      <c r="D5" s="227"/>
      <c r="E5" s="133"/>
      <c r="F5" s="133"/>
      <c r="H5" s="130"/>
      <c r="I5" s="130"/>
    </row>
    <row r="6" spans="1:9">
      <c r="B6" s="134" t="s">
        <v>41</v>
      </c>
      <c r="C6" s="135" t="s">
        <v>20</v>
      </c>
      <c r="D6" s="136" t="s">
        <v>326</v>
      </c>
      <c r="E6" s="137" t="s">
        <v>327</v>
      </c>
      <c r="F6" s="137" t="s">
        <v>328</v>
      </c>
      <c r="H6" s="130"/>
      <c r="I6" s="130"/>
    </row>
    <row r="7" spans="1:9" ht="17.100000000000001" customHeight="1">
      <c r="B7" s="217" t="s">
        <v>29</v>
      </c>
      <c r="C7" s="218"/>
      <c r="D7" s="218"/>
      <c r="E7" s="218"/>
      <c r="F7" s="219"/>
    </row>
    <row r="8" spans="1:9" ht="17.100000000000001" customHeight="1">
      <c r="A8" s="109"/>
      <c r="B8" s="138" t="s">
        <v>329</v>
      </c>
      <c r="C8" s="138" t="s">
        <v>260</v>
      </c>
      <c r="D8" s="139">
        <v>1</v>
      </c>
      <c r="E8" s="140">
        <v>50000</v>
      </c>
      <c r="F8" s="140">
        <v>153500</v>
      </c>
    </row>
    <row r="9" spans="1:9" ht="17.100000000000001" customHeight="1">
      <c r="A9" s="109"/>
      <c r="B9" s="138" t="s">
        <v>330</v>
      </c>
      <c r="C9" s="138" t="s">
        <v>258</v>
      </c>
      <c r="D9" s="139">
        <v>2</v>
      </c>
      <c r="E9" s="140">
        <v>300000</v>
      </c>
      <c r="F9" s="140">
        <v>1350000</v>
      </c>
    </row>
    <row r="10" spans="1:9" ht="17.100000000000001" customHeight="1">
      <c r="A10" s="109"/>
      <c r="B10" s="138" t="s">
        <v>331</v>
      </c>
      <c r="C10" s="138" t="s">
        <v>240</v>
      </c>
      <c r="D10" s="139">
        <v>30</v>
      </c>
      <c r="E10" s="140">
        <v>126081027</v>
      </c>
      <c r="F10" s="140">
        <v>247084649.00999999</v>
      </c>
    </row>
    <row r="11" spans="1:9" ht="17.100000000000001" customHeight="1">
      <c r="A11" s="109"/>
      <c r="B11" s="141" t="s">
        <v>332</v>
      </c>
      <c r="C11" s="142"/>
      <c r="D11" s="139">
        <f>SUM(D8:D10)</f>
        <v>33</v>
      </c>
      <c r="E11" s="140">
        <f>SUM(E8:E10)</f>
        <v>126431027</v>
      </c>
      <c r="F11" s="140">
        <f>SUM(F8:F10)</f>
        <v>248588149.00999999</v>
      </c>
    </row>
    <row r="12" spans="1:9">
      <c r="A12" s="109"/>
      <c r="B12" s="220" t="s">
        <v>30</v>
      </c>
      <c r="C12" s="221"/>
      <c r="D12" s="221"/>
      <c r="E12" s="221"/>
      <c r="F12" s="222"/>
    </row>
    <row r="13" spans="1:9">
      <c r="A13" s="109"/>
      <c r="B13" s="143" t="s">
        <v>333</v>
      </c>
      <c r="C13" s="143" t="s">
        <v>266</v>
      </c>
      <c r="D13" s="139">
        <v>1</v>
      </c>
      <c r="E13" s="143">
        <v>46637</v>
      </c>
      <c r="F13" s="143">
        <v>783501.6</v>
      </c>
    </row>
    <row r="14" spans="1:9">
      <c r="A14" s="109"/>
      <c r="B14" s="141" t="s">
        <v>334</v>
      </c>
      <c r="C14" s="142"/>
      <c r="D14" s="139">
        <f>SUM(D13)</f>
        <v>1</v>
      </c>
      <c r="E14" s="143">
        <f>SUM(E13)</f>
        <v>46637</v>
      </c>
      <c r="F14" s="143">
        <f>SUM(F13)</f>
        <v>783501.6</v>
      </c>
    </row>
    <row r="15" spans="1:9">
      <c r="A15" s="109"/>
      <c r="B15" s="228" t="s">
        <v>40</v>
      </c>
      <c r="C15" s="229"/>
      <c r="D15" s="139">
        <f>D11+D14</f>
        <v>34</v>
      </c>
      <c r="E15" s="143">
        <f>E11+E14</f>
        <v>126477664</v>
      </c>
      <c r="F15" s="143">
        <f>F11+F14</f>
        <v>249371650.60999998</v>
      </c>
    </row>
    <row r="16" spans="1:9" ht="9.75" customHeight="1">
      <c r="A16" s="109"/>
      <c r="B16" s="109"/>
      <c r="D16" s="144"/>
      <c r="E16" s="145"/>
      <c r="F16" s="145"/>
    </row>
    <row r="17" spans="1:9" ht="18.75">
      <c r="A17" s="109"/>
      <c r="B17" s="146" t="s">
        <v>335</v>
      </c>
      <c r="C17" s="147"/>
      <c r="D17" s="148"/>
      <c r="E17" s="149"/>
      <c r="F17" s="150"/>
    </row>
    <row r="18" spans="1:9">
      <c r="B18" s="134" t="s">
        <v>41</v>
      </c>
      <c r="C18" s="135" t="s">
        <v>20</v>
      </c>
      <c r="D18" s="136" t="s">
        <v>326</v>
      </c>
      <c r="E18" s="137" t="s">
        <v>327</v>
      </c>
      <c r="F18" s="137" t="s">
        <v>328</v>
      </c>
      <c r="H18" s="130"/>
      <c r="I18" s="130"/>
    </row>
    <row r="19" spans="1:9">
      <c r="A19" s="109"/>
      <c r="B19" s="217" t="s">
        <v>29</v>
      </c>
      <c r="C19" s="218"/>
      <c r="D19" s="218"/>
      <c r="E19" s="218"/>
      <c r="F19" s="219"/>
    </row>
    <row r="20" spans="1:9" ht="17.100000000000001" customHeight="1">
      <c r="A20" s="151"/>
      <c r="B20" s="143" t="s">
        <v>330</v>
      </c>
      <c r="C20" s="143" t="s">
        <v>258</v>
      </c>
      <c r="D20" s="139">
        <v>12</v>
      </c>
      <c r="E20" s="143">
        <v>3312077</v>
      </c>
      <c r="F20" s="143">
        <v>13883238.35</v>
      </c>
    </row>
    <row r="21" spans="1:9" ht="17.100000000000001" customHeight="1">
      <c r="A21" s="151"/>
      <c r="B21" s="143" t="s">
        <v>331</v>
      </c>
      <c r="C21" s="143" t="s">
        <v>240</v>
      </c>
      <c r="D21" s="139">
        <v>1</v>
      </c>
      <c r="E21" s="143">
        <v>9150536</v>
      </c>
      <c r="F21" s="143">
        <v>18026555.920000002</v>
      </c>
    </row>
    <row r="22" spans="1:9">
      <c r="A22" s="151"/>
      <c r="B22" s="152" t="s">
        <v>332</v>
      </c>
      <c r="C22" s="153"/>
      <c r="D22" s="139">
        <f>SUM(D20:D21)</f>
        <v>13</v>
      </c>
      <c r="E22" s="143">
        <f>SUM(E20:E21)</f>
        <v>12462613</v>
      </c>
      <c r="F22" s="143">
        <f>SUM(F20:F21)</f>
        <v>31909794.270000003</v>
      </c>
    </row>
    <row r="23" spans="1:9">
      <c r="A23" s="151"/>
      <c r="B23" s="220" t="s">
        <v>30</v>
      </c>
      <c r="C23" s="221"/>
      <c r="D23" s="221"/>
      <c r="E23" s="221"/>
      <c r="F23" s="222"/>
    </row>
    <row r="24" spans="1:9">
      <c r="A24" s="151"/>
      <c r="B24" s="143" t="s">
        <v>333</v>
      </c>
      <c r="C24" s="143" t="s">
        <v>266</v>
      </c>
      <c r="D24" s="139">
        <v>18</v>
      </c>
      <c r="E24" s="143">
        <v>754952</v>
      </c>
      <c r="F24" s="143">
        <v>12715941.199999999</v>
      </c>
    </row>
    <row r="25" spans="1:9">
      <c r="A25" s="151"/>
      <c r="B25" s="152" t="s">
        <v>336</v>
      </c>
      <c r="C25" s="143" t="s">
        <v>193</v>
      </c>
      <c r="D25" s="139">
        <v>4</v>
      </c>
      <c r="E25" s="143">
        <v>32377</v>
      </c>
      <c r="F25" s="143">
        <v>134364.54999999999</v>
      </c>
    </row>
    <row r="26" spans="1:9">
      <c r="A26" s="151"/>
      <c r="B26" s="152" t="s">
        <v>334</v>
      </c>
      <c r="C26" s="153"/>
      <c r="D26" s="139">
        <f>SUM(D24:D25)</f>
        <v>22</v>
      </c>
      <c r="E26" s="143">
        <f>SUM(E24:E25)</f>
        <v>787329</v>
      </c>
      <c r="F26" s="143">
        <f>SUM(F24:F25)</f>
        <v>12850305.75</v>
      </c>
    </row>
    <row r="27" spans="1:9">
      <c r="A27" s="151"/>
      <c r="B27" s="223" t="s">
        <v>40</v>
      </c>
      <c r="C27" s="224"/>
      <c r="D27" s="139">
        <f>D22+D26</f>
        <v>35</v>
      </c>
      <c r="E27" s="143">
        <f>E22+E26</f>
        <v>13249942</v>
      </c>
      <c r="F27" s="143">
        <f>F22+F26</f>
        <v>44760100.020000003</v>
      </c>
    </row>
    <row r="28" spans="1:9">
      <c r="A28" s="151"/>
      <c r="B28" s="151"/>
      <c r="C28" s="151"/>
      <c r="D28" s="144"/>
      <c r="E28" s="145"/>
      <c r="F28" s="145"/>
    </row>
    <row r="29" spans="1:9">
      <c r="A29" s="154"/>
      <c r="B29" s="154"/>
      <c r="C29" s="151"/>
    </row>
    <row r="30" spans="1:9">
      <c r="A30" s="154"/>
      <c r="B30" s="154"/>
      <c r="C30" s="151"/>
    </row>
    <row r="31" spans="1:9">
      <c r="A31" s="154"/>
      <c r="B31" s="154"/>
      <c r="C31" s="151"/>
    </row>
    <row r="32" spans="1:9">
      <c r="A32" s="154"/>
      <c r="B32" s="154"/>
      <c r="C32" s="151"/>
    </row>
  </sheetData>
  <mergeCells count="9">
    <mergeCell ref="B19:F19"/>
    <mergeCell ref="B23:F23"/>
    <mergeCell ref="B27:C27"/>
    <mergeCell ref="B1:E1"/>
    <mergeCell ref="B2:F2"/>
    <mergeCell ref="B5:D5"/>
    <mergeCell ref="B7:F7"/>
    <mergeCell ref="B12:F12"/>
    <mergeCell ref="B15:C15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6"/>
  <sheetViews>
    <sheetView zoomScale="120" zoomScaleNormal="120" workbookViewId="0">
      <selection activeCell="J11" sqref="J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4" t="s">
        <v>0</v>
      </c>
      <c r="C1" s="255"/>
      <c r="D1" s="256"/>
      <c r="E1" s="6"/>
      <c r="F1" s="10"/>
      <c r="G1" s="10"/>
      <c r="H1" s="10"/>
      <c r="I1" s="10"/>
    </row>
    <row r="2" spans="2:9" ht="10.5" customHeight="1">
      <c r="B2" s="257"/>
      <c r="C2" s="258"/>
      <c r="D2" s="259"/>
      <c r="E2" s="6"/>
      <c r="F2" s="10"/>
      <c r="G2" s="10"/>
      <c r="H2" s="10"/>
      <c r="I2" s="10"/>
    </row>
    <row r="3" spans="2:9" ht="18" customHeight="1">
      <c r="B3" s="96" t="s">
        <v>313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245" t="s">
        <v>318</v>
      </c>
      <c r="C6" s="246"/>
      <c r="D6" s="246"/>
      <c r="E6" s="246"/>
      <c r="F6" s="246"/>
      <c r="G6" s="246"/>
      <c r="H6" s="246"/>
      <c r="I6" s="247"/>
    </row>
    <row r="7" spans="2:9" ht="30.75" customHeight="1">
      <c r="B7" s="116" t="s">
        <v>15</v>
      </c>
      <c r="C7" s="117" t="s">
        <v>20</v>
      </c>
      <c r="D7" s="117" t="s">
        <v>22</v>
      </c>
      <c r="E7" s="117" t="s">
        <v>23</v>
      </c>
      <c r="F7" s="117" t="s">
        <v>24</v>
      </c>
      <c r="G7" s="118" t="s">
        <v>28</v>
      </c>
      <c r="H7" s="118" t="s">
        <v>18</v>
      </c>
      <c r="I7" s="119" t="s">
        <v>7</v>
      </c>
    </row>
    <row r="8" spans="2:9" ht="18" customHeight="1">
      <c r="B8" s="248" t="s">
        <v>29</v>
      </c>
      <c r="C8" s="249"/>
      <c r="D8" s="249"/>
      <c r="E8" s="249"/>
      <c r="F8" s="249"/>
      <c r="G8" s="249"/>
      <c r="H8" s="249"/>
      <c r="I8" s="250"/>
    </row>
    <row r="9" spans="2:9" ht="18" customHeight="1">
      <c r="B9" s="120" t="s">
        <v>288</v>
      </c>
      <c r="C9" s="121" t="s">
        <v>289</v>
      </c>
      <c r="D9" s="122">
        <v>0.14000000000000001</v>
      </c>
      <c r="E9" s="122">
        <v>0.14000000000000001</v>
      </c>
      <c r="F9" s="122">
        <v>0.14000000000000001</v>
      </c>
      <c r="G9" s="104">
        <v>4</v>
      </c>
      <c r="H9" s="104">
        <v>7000000</v>
      </c>
      <c r="I9" s="104">
        <v>980000</v>
      </c>
    </row>
    <row r="10" spans="2:9" ht="18" customHeight="1">
      <c r="B10" s="123" t="s">
        <v>290</v>
      </c>
      <c r="C10" s="239"/>
      <c r="D10" s="238"/>
      <c r="E10" s="238"/>
      <c r="F10" s="237"/>
      <c r="G10" s="124">
        <f>SUM(G9:G9)</f>
        <v>4</v>
      </c>
      <c r="H10" s="124">
        <f>SUM(H9:H9)</f>
        <v>7000000</v>
      </c>
      <c r="I10" s="124">
        <f>SUM(I9:I9)</f>
        <v>980000</v>
      </c>
    </row>
    <row r="11" spans="2:9" ht="18" customHeight="1">
      <c r="B11" s="125" t="s">
        <v>291</v>
      </c>
      <c r="C11" s="251"/>
      <c r="D11" s="252"/>
      <c r="E11" s="252"/>
      <c r="F11" s="253"/>
      <c r="G11" s="126">
        <f>G10</f>
        <v>4</v>
      </c>
      <c r="H11" s="126">
        <f t="shared" ref="H11:I11" si="0">H10</f>
        <v>7000000</v>
      </c>
      <c r="I11" s="126">
        <f t="shared" si="0"/>
        <v>980000</v>
      </c>
    </row>
    <row r="12" spans="2:9" ht="18" customHeight="1">
      <c r="B12" s="96"/>
      <c r="C12" s="6"/>
      <c r="D12" s="6"/>
      <c r="E12" s="6"/>
      <c r="F12" s="6"/>
      <c r="G12" s="6"/>
      <c r="H12" s="6"/>
      <c r="I12" s="6"/>
    </row>
    <row r="13" spans="2:9" ht="18" customHeight="1">
      <c r="B13" s="263" t="s">
        <v>115</v>
      </c>
      <c r="C13" s="264"/>
      <c r="D13" s="264"/>
      <c r="E13" s="264"/>
      <c r="F13" s="264"/>
      <c r="G13" s="264"/>
      <c r="H13" s="264"/>
      <c r="I13" s="264"/>
    </row>
    <row r="14" spans="2:9" ht="18" customHeight="1">
      <c r="B14" s="260" t="s">
        <v>15</v>
      </c>
      <c r="C14" s="261"/>
      <c r="D14" s="262"/>
      <c r="E14" s="260" t="s">
        <v>20</v>
      </c>
      <c r="F14" s="262"/>
      <c r="G14" s="265" t="s">
        <v>44</v>
      </c>
      <c r="H14" s="261"/>
      <c r="I14" s="262"/>
    </row>
    <row r="15" spans="2:9" ht="12.95" customHeight="1">
      <c r="B15" s="230" t="s">
        <v>29</v>
      </c>
      <c r="C15" s="231"/>
      <c r="D15" s="231"/>
      <c r="E15" s="231"/>
      <c r="F15" s="231"/>
      <c r="G15" s="231"/>
      <c r="H15" s="231"/>
      <c r="I15" s="232"/>
    </row>
    <row r="16" spans="2:9" ht="12.95" customHeight="1">
      <c r="B16" s="233" t="s">
        <v>321</v>
      </c>
      <c r="C16" s="234"/>
      <c r="D16" s="235"/>
      <c r="E16" s="236" t="s">
        <v>322</v>
      </c>
      <c r="F16" s="237"/>
      <c r="G16" s="236">
        <v>3</v>
      </c>
      <c r="H16" s="238"/>
      <c r="I16" s="237"/>
    </row>
    <row r="17" spans="2:9" ht="12.95" customHeight="1">
      <c r="B17" s="242" t="s">
        <v>235</v>
      </c>
      <c r="C17" s="243"/>
      <c r="D17" s="244"/>
      <c r="E17" s="239" t="s">
        <v>236</v>
      </c>
      <c r="F17" s="241"/>
      <c r="G17" s="239" t="s">
        <v>71</v>
      </c>
      <c r="H17" s="240"/>
      <c r="I17" s="241"/>
    </row>
    <row r="18" spans="2:9" ht="12.95" customHeight="1">
      <c r="B18" s="230" t="s">
        <v>83</v>
      </c>
      <c r="C18" s="231"/>
      <c r="D18" s="231"/>
      <c r="E18" s="231"/>
      <c r="F18" s="231"/>
      <c r="G18" s="231"/>
      <c r="H18" s="231"/>
      <c r="I18" s="232"/>
    </row>
    <row r="19" spans="2:9" ht="12.95" customHeight="1">
      <c r="B19" s="233" t="s">
        <v>237</v>
      </c>
      <c r="C19" s="234"/>
      <c r="D19" s="235"/>
      <c r="E19" s="236" t="s">
        <v>238</v>
      </c>
      <c r="F19" s="237"/>
      <c r="G19" s="236">
        <v>2.66</v>
      </c>
      <c r="H19" s="238"/>
      <c r="I19" s="237"/>
    </row>
    <row r="20" spans="2:9" ht="12.95" customHeight="1">
      <c r="B20" s="266" t="s">
        <v>72</v>
      </c>
      <c r="C20" s="267"/>
      <c r="D20" s="267"/>
      <c r="E20" s="267"/>
      <c r="F20" s="267"/>
      <c r="G20" s="267"/>
      <c r="H20" s="267"/>
      <c r="I20" s="268"/>
    </row>
    <row r="21" spans="2:9" ht="12.95" customHeight="1">
      <c r="B21" s="242" t="s">
        <v>104</v>
      </c>
      <c r="C21" s="234"/>
      <c r="D21" s="244"/>
      <c r="E21" s="239" t="s">
        <v>105</v>
      </c>
      <c r="F21" s="241"/>
      <c r="G21" s="239">
        <v>9.0500000000000007</v>
      </c>
      <c r="H21" s="238"/>
      <c r="I21" s="241"/>
    </row>
    <row r="22" spans="2:9" ht="12.95" customHeight="1">
      <c r="B22" s="242" t="s">
        <v>249</v>
      </c>
      <c r="C22" s="234"/>
      <c r="D22" s="244"/>
      <c r="E22" s="239" t="s">
        <v>250</v>
      </c>
      <c r="F22" s="241"/>
      <c r="G22" s="239">
        <v>10</v>
      </c>
      <c r="H22" s="238"/>
      <c r="I22" s="241"/>
    </row>
    <row r="23" spans="2:9" ht="12.95" customHeight="1">
      <c r="B23" s="242" t="s">
        <v>103</v>
      </c>
      <c r="C23" s="234"/>
      <c r="D23" s="244"/>
      <c r="E23" s="239" t="s">
        <v>102</v>
      </c>
      <c r="F23" s="241"/>
      <c r="G23" s="239">
        <v>1</v>
      </c>
      <c r="H23" s="238"/>
      <c r="I23" s="241"/>
    </row>
    <row r="24" spans="2:9" ht="12.95" customHeight="1">
      <c r="B24" s="269" t="s">
        <v>108</v>
      </c>
      <c r="C24" s="270"/>
      <c r="D24" s="271"/>
      <c r="E24" s="272" t="s">
        <v>109</v>
      </c>
      <c r="F24" s="274"/>
      <c r="G24" s="272">
        <v>1</v>
      </c>
      <c r="H24" s="273"/>
      <c r="I24" s="274"/>
    </row>
    <row r="25" spans="2:9" ht="12.95" customHeight="1">
      <c r="B25" s="269" t="s">
        <v>125</v>
      </c>
      <c r="C25" s="270"/>
      <c r="D25" s="271"/>
      <c r="E25" s="272" t="s">
        <v>126</v>
      </c>
      <c r="F25" s="274"/>
      <c r="G25" s="272" t="s">
        <v>71</v>
      </c>
      <c r="H25" s="273"/>
      <c r="I25" s="274"/>
    </row>
    <row r="26" spans="2:9" ht="12.95" customHeight="1">
      <c r="B26" s="275" t="s">
        <v>93</v>
      </c>
      <c r="C26" s="276"/>
      <c r="D26" s="276"/>
      <c r="E26" s="276"/>
      <c r="F26" s="276"/>
      <c r="G26" s="276"/>
      <c r="H26" s="276"/>
      <c r="I26" s="277"/>
    </row>
    <row r="27" spans="2:9" ht="12.95" customHeight="1">
      <c r="B27" s="242" t="s">
        <v>307</v>
      </c>
      <c r="C27" s="234"/>
      <c r="D27" s="244"/>
      <c r="E27" s="239" t="s">
        <v>308</v>
      </c>
      <c r="F27" s="241"/>
      <c r="G27" s="239" t="s">
        <v>71</v>
      </c>
      <c r="H27" s="238"/>
      <c r="I27" s="241"/>
    </row>
    <row r="28" spans="2:9" ht="12.95" customHeight="1">
      <c r="B28" s="242" t="s">
        <v>309</v>
      </c>
      <c r="C28" s="234"/>
      <c r="D28" s="244"/>
      <c r="E28" s="239" t="s">
        <v>310</v>
      </c>
      <c r="F28" s="241"/>
      <c r="G28" s="239" t="s">
        <v>71</v>
      </c>
      <c r="H28" s="238"/>
      <c r="I28" s="241"/>
    </row>
    <row r="29" spans="2:9" ht="12.95" customHeight="1">
      <c r="B29" s="242" t="s">
        <v>304</v>
      </c>
      <c r="C29" s="234"/>
      <c r="D29" s="244"/>
      <c r="E29" s="239" t="s">
        <v>305</v>
      </c>
      <c r="F29" s="241"/>
      <c r="G29" s="239" t="s">
        <v>71</v>
      </c>
      <c r="H29" s="238"/>
      <c r="I29" s="241"/>
    </row>
    <row r="30" spans="2:9" ht="12.95" customHeight="1">
      <c r="B30" s="242" t="s">
        <v>277</v>
      </c>
      <c r="C30" s="234"/>
      <c r="D30" s="244"/>
      <c r="E30" s="239" t="s">
        <v>278</v>
      </c>
      <c r="F30" s="241"/>
      <c r="G30" s="239">
        <v>1</v>
      </c>
      <c r="H30" s="238"/>
      <c r="I30" s="241"/>
    </row>
    <row r="31" spans="2:9" ht="12.95" customHeight="1">
      <c r="B31" s="278" t="s">
        <v>233</v>
      </c>
      <c r="C31" s="234"/>
      <c r="D31" s="235"/>
      <c r="E31" s="279" t="s">
        <v>234</v>
      </c>
      <c r="F31" s="237"/>
      <c r="G31" s="279" t="s">
        <v>71</v>
      </c>
      <c r="H31" s="238"/>
      <c r="I31" s="237"/>
    </row>
    <row r="32" spans="2:9" ht="12.95" customHeight="1">
      <c r="B32" s="278" t="s">
        <v>201</v>
      </c>
      <c r="C32" s="234"/>
      <c r="D32" s="235"/>
      <c r="E32" s="279" t="s">
        <v>200</v>
      </c>
      <c r="F32" s="237"/>
      <c r="G32" s="279">
        <v>0.5</v>
      </c>
      <c r="H32" s="238"/>
      <c r="I32" s="237"/>
    </row>
    <row r="33" spans="2:9" ht="12.95" customHeight="1">
      <c r="B33" s="269" t="s">
        <v>206</v>
      </c>
      <c r="C33" s="270"/>
      <c r="D33" s="271"/>
      <c r="E33" s="280" t="s">
        <v>207</v>
      </c>
      <c r="F33" s="280"/>
      <c r="G33" s="272" t="s">
        <v>71</v>
      </c>
      <c r="H33" s="273"/>
      <c r="I33" s="274"/>
    </row>
    <row r="34" spans="2:9" ht="12.95" customHeight="1">
      <c r="B34" s="269" t="s">
        <v>107</v>
      </c>
      <c r="C34" s="270"/>
      <c r="D34" s="271"/>
      <c r="E34" s="272" t="s">
        <v>106</v>
      </c>
      <c r="F34" s="274"/>
      <c r="G34" s="272" t="s">
        <v>71</v>
      </c>
      <c r="H34" s="273"/>
      <c r="I34" s="274"/>
    </row>
    <row r="35" spans="2:9" ht="25.5" customHeight="1"/>
    <row r="36" spans="2:9" ht="22.5"/>
  </sheetData>
  <mergeCells count="61">
    <mergeCell ref="B34:D34"/>
    <mergeCell ref="E34:F34"/>
    <mergeCell ref="G34:I34"/>
    <mergeCell ref="B16:D16"/>
    <mergeCell ref="E16:F16"/>
    <mergeCell ref="G16:I16"/>
    <mergeCell ref="B29:D29"/>
    <mergeCell ref="E29:F29"/>
    <mergeCell ref="G29:I29"/>
    <mergeCell ref="E28:F28"/>
    <mergeCell ref="G28:I28"/>
    <mergeCell ref="B31:D31"/>
    <mergeCell ref="E31:F31"/>
    <mergeCell ref="G31:I31"/>
    <mergeCell ref="B30:D30"/>
    <mergeCell ref="E30:F30"/>
    <mergeCell ref="G30:I30"/>
    <mergeCell ref="B32:D32"/>
    <mergeCell ref="E32:F32"/>
    <mergeCell ref="G32:I32"/>
    <mergeCell ref="G33:I33"/>
    <mergeCell ref="B33:D33"/>
    <mergeCell ref="E33:F33"/>
    <mergeCell ref="B25:D25"/>
    <mergeCell ref="E25:F25"/>
    <mergeCell ref="E24:F24"/>
    <mergeCell ref="G24:I24"/>
    <mergeCell ref="B26:I26"/>
    <mergeCell ref="B27:D27"/>
    <mergeCell ref="E27:F27"/>
    <mergeCell ref="G27:I27"/>
    <mergeCell ref="B28:D28"/>
    <mergeCell ref="B20:I20"/>
    <mergeCell ref="B23:D23"/>
    <mergeCell ref="E23:F23"/>
    <mergeCell ref="G23:I23"/>
    <mergeCell ref="B21:D21"/>
    <mergeCell ref="E21:F21"/>
    <mergeCell ref="G21:I21"/>
    <mergeCell ref="B24:D24"/>
    <mergeCell ref="B22:D22"/>
    <mergeCell ref="E22:F22"/>
    <mergeCell ref="G22:I22"/>
    <mergeCell ref="G25:I25"/>
    <mergeCell ref="B14:D14"/>
    <mergeCell ref="E14:F14"/>
    <mergeCell ref="B15:I15"/>
    <mergeCell ref="B13:I13"/>
    <mergeCell ref="G14:I14"/>
    <mergeCell ref="B6:I6"/>
    <mergeCell ref="B8:I8"/>
    <mergeCell ref="C10:F10"/>
    <mergeCell ref="C11:F11"/>
    <mergeCell ref="B1:D2"/>
    <mergeCell ref="B18:I18"/>
    <mergeCell ref="B19:D19"/>
    <mergeCell ref="E19:F19"/>
    <mergeCell ref="G19:I19"/>
    <mergeCell ref="G17:I17"/>
    <mergeCell ref="E17:F17"/>
    <mergeCell ref="B17:D17"/>
  </mergeCells>
  <pageMargins left="0.70866141732283505" right="0.70866141732283505" top="0.74803149606299202" bottom="0" header="0.31496062992126" footer="0.31496062992126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1" t="s">
        <v>0</v>
      </c>
      <c r="C1" s="281"/>
      <c r="D1" s="5"/>
      <c r="E1" s="5"/>
      <c r="F1" s="5"/>
    </row>
    <row r="2" spans="1:6" ht="27.95" customHeight="1">
      <c r="A2" s="4"/>
      <c r="B2" s="282" t="s">
        <v>313</v>
      </c>
      <c r="C2" s="282"/>
      <c r="D2" s="282"/>
      <c r="E2" s="282"/>
      <c r="F2" s="282"/>
    </row>
    <row r="3" spans="1:6" ht="42.75" customHeight="1">
      <c r="B3" s="245" t="s">
        <v>45</v>
      </c>
      <c r="C3" s="246"/>
      <c r="D3" s="246"/>
      <c r="E3" s="246"/>
      <c r="F3" s="246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2026-06-28T11:25:37Z</cp:lastPrinted>
  <dcterms:created xsi:type="dcterms:W3CDTF">2024-09-12T06:50:39Z</dcterms:created>
  <dcterms:modified xsi:type="dcterms:W3CDTF">2026-06-28T11:26:16Z</dcterms:modified>
</cp:coreProperties>
</file>